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Natalie\Desktop\HV\"/>
    </mc:Choice>
  </mc:AlternateContent>
  <xr:revisionPtr revIDLastSave="0" documentId="13_ncr:1_{21EDC866-C46F-46E9-9DD2-68FECFC35F7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VA_Kurzbeschreibung" sheetId="6" r:id="rId1"/>
    <sheet name="JVA_referatsbezogen" sheetId="4" r:id="rId2"/>
    <sheet name="JVA_Gebarungserfolgsrechnung" sheetId="5" r:id="rId3"/>
    <sheet name="BIV_Kurzbeschreibung" sheetId="8" r:id="rId4"/>
    <sheet name="BIV_Gebarungserfolgsrechnung" sheetId="7" r:id="rId5"/>
  </sheets>
  <definedNames>
    <definedName name="_xlnm.Print_Titles" localSheetId="1">JVA_referatsbezogen!$1:$1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5" l="1"/>
  <c r="F37" i="5" s="1"/>
  <c r="B25" i="5"/>
  <c r="E25" i="5" s="1"/>
  <c r="B3" i="5"/>
  <c r="B17" i="5"/>
  <c r="F17" i="5" s="1"/>
  <c r="B19" i="5"/>
  <c r="F19" i="5" s="1"/>
  <c r="C90" i="4"/>
  <c r="B40" i="5" s="1"/>
  <c r="D90" i="4"/>
  <c r="B26" i="5"/>
  <c r="F26" i="5" s="1"/>
  <c r="C41" i="7"/>
  <c r="C47" i="7" s="1"/>
  <c r="B14" i="7"/>
  <c r="B33" i="7"/>
  <c r="B35" i="7" s="1"/>
  <c r="E35" i="7" s="1"/>
  <c r="F35" i="7" s="1"/>
  <c r="E33" i="7"/>
  <c r="F33" i="7" s="1"/>
  <c r="B29" i="7"/>
  <c r="E29" i="7" s="1"/>
  <c r="F29" i="7" s="1"/>
  <c r="B25" i="7"/>
  <c r="E25" i="7"/>
  <c r="F25" i="7" s="1"/>
  <c r="C31" i="7"/>
  <c r="B30" i="7"/>
  <c r="E30" i="7" s="1"/>
  <c r="F30" i="7" s="1"/>
  <c r="C27" i="7"/>
  <c r="B26" i="7"/>
  <c r="E26" i="7" s="1"/>
  <c r="F26" i="7" s="1"/>
  <c r="B34" i="7"/>
  <c r="E34" i="7" s="1"/>
  <c r="F34" i="7" s="1"/>
  <c r="C35" i="7"/>
  <c r="B37" i="7"/>
  <c r="E37" i="7" s="1"/>
  <c r="F37" i="7" s="1"/>
  <c r="F39" i="7"/>
  <c r="B13" i="7"/>
  <c r="E13" i="7" s="1"/>
  <c r="F13" i="7" s="1"/>
  <c r="E15" i="7"/>
  <c r="B16" i="7"/>
  <c r="C16" i="7"/>
  <c r="C21" i="7" s="1"/>
  <c r="C23" i="7" s="1"/>
  <c r="E16" i="7"/>
  <c r="F16" i="7" s="1"/>
  <c r="B17" i="7"/>
  <c r="E17" i="7" s="1"/>
  <c r="F17" i="7" s="1"/>
  <c r="E18" i="7"/>
  <c r="F18" i="7" s="1"/>
  <c r="B19" i="7"/>
  <c r="E19" i="7" s="1"/>
  <c r="F19" i="7" s="1"/>
  <c r="B20" i="7"/>
  <c r="E20" i="7" s="1"/>
  <c r="F20" i="7" s="1"/>
  <c r="B12" i="7"/>
  <c r="E12" i="7" s="1"/>
  <c r="F12" i="7" s="1"/>
  <c r="E5" i="7"/>
  <c r="F5" i="7"/>
  <c r="E6" i="7"/>
  <c r="F6" i="7"/>
  <c r="E7" i="7"/>
  <c r="F7" i="7"/>
  <c r="F9" i="7"/>
  <c r="F10" i="7"/>
  <c r="F11" i="7"/>
  <c r="F15" i="7"/>
  <c r="F22" i="7"/>
  <c r="F24" i="7"/>
  <c r="F28" i="7"/>
  <c r="F32" i="7"/>
  <c r="F36" i="7"/>
  <c r="C8" i="7"/>
  <c r="B4" i="7"/>
  <c r="E4" i="7" s="1"/>
  <c r="F4" i="7" s="1"/>
  <c r="B3" i="7"/>
  <c r="E3" i="7" s="1"/>
  <c r="F3" i="7" s="1"/>
  <c r="B44" i="5"/>
  <c r="F15" i="5"/>
  <c r="F18" i="5"/>
  <c r="E5" i="5"/>
  <c r="E6" i="5"/>
  <c r="E7" i="5"/>
  <c r="B16" i="5"/>
  <c r="F16" i="5" s="1"/>
  <c r="B34" i="5"/>
  <c r="F34" i="5" s="1"/>
  <c r="B33" i="5"/>
  <c r="E33" i="5" s="1"/>
  <c r="B30" i="5"/>
  <c r="B29" i="5"/>
  <c r="E29" i="5" s="1"/>
  <c r="B13" i="5"/>
  <c r="F13" i="5" s="1"/>
  <c r="B14" i="5"/>
  <c r="F14" i="5" s="1"/>
  <c r="B12" i="5"/>
  <c r="F12" i="5" s="1"/>
  <c r="B4" i="5"/>
  <c r="E4" i="5" s="1"/>
  <c r="C91" i="4" l="1"/>
  <c r="B41" i="5" s="1"/>
  <c r="B8" i="5"/>
  <c r="B27" i="5"/>
  <c r="B21" i="5"/>
  <c r="B23" i="5" s="1"/>
  <c r="B8" i="7"/>
  <c r="E8" i="7" s="1"/>
  <c r="F8" i="7" s="1"/>
  <c r="B31" i="7"/>
  <c r="E31" i="7" s="1"/>
  <c r="F31" i="7" s="1"/>
  <c r="B27" i="7"/>
  <c r="E27" i="7" s="1"/>
  <c r="F27" i="7" s="1"/>
  <c r="B21" i="7"/>
  <c r="E21" i="7" s="1"/>
  <c r="F21" i="7" s="1"/>
  <c r="E14" i="7"/>
  <c r="F14" i="7" s="1"/>
  <c r="E3" i="5"/>
  <c r="E43" i="5" s="1"/>
  <c r="E45" i="5" s="1"/>
  <c r="B31" i="5"/>
  <c r="B35" i="5"/>
  <c r="C38" i="7"/>
  <c r="F30" i="5"/>
  <c r="F43" i="5" s="1"/>
  <c r="F45" i="5" s="1"/>
  <c r="C93" i="4" l="1"/>
  <c r="B41" i="7"/>
  <c r="E41" i="7" s="1"/>
  <c r="F41" i="7" s="1"/>
  <c r="B38" i="5"/>
  <c r="B42" i="5" s="1"/>
  <c r="B45" i="5" s="1"/>
  <c r="B23" i="7"/>
  <c r="B38" i="7" s="1"/>
  <c r="E38" i="7" s="1"/>
  <c r="F38" i="7" s="1"/>
  <c r="D93" i="4"/>
  <c r="B40" i="7"/>
  <c r="E40" i="7" s="1"/>
  <c r="F40" i="7" s="1"/>
  <c r="C42" i="7"/>
  <c r="E23" i="7"/>
  <c r="F23" i="7" s="1"/>
  <c r="B42" i="7" l="1"/>
  <c r="E42" i="7" s="1"/>
  <c r="F4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  <author>Windows-Benutzer</author>
  </authors>
  <commentList>
    <comment ref="B8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30 % der Studierendenbeiträge sind auf die Studienvertretungen zu verteilen.
Studienvertretung A hat einen Anteil von 17 % an den Gesamtstudierenden, erhält somit € 100.000*0,3*0,17 = 5.100
Es werden nur Einnahmen der Zeile 3 verteilt und keine neuen geschaffen, daher Ausweis in einer Hilfsspalte.
</t>
        </r>
      </text>
    </comment>
    <comment ref="D30" authorId="1" shapeId="0" xr:uid="{00000000-0006-0000-0100-000002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  <comment ref="D31" authorId="1" shapeId="0" xr:uid="{00000000-0006-0000-0100-000003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  <comment ref="D42" authorId="1" shapeId="0" xr:uid="{00000000-0006-0000-0100-000004000000}">
      <text>
        <r>
          <rPr>
            <sz val="9"/>
            <color indexed="81"/>
            <rFont val="Segoe UI"/>
            <family val="2"/>
          </rPr>
          <t>Anschaffungswert € 900
(Neuanschaffung Studienjahr 2018/19)</t>
        </r>
      </text>
    </comment>
    <comment ref="A95" authorId="1" shapeId="0" xr:uid="{00000000-0006-0000-0100-000005000000}">
      <text>
        <r>
          <rPr>
            <sz val="9"/>
            <color indexed="81"/>
            <rFont val="Segoe UI"/>
            <family val="2"/>
          </rPr>
          <t>Stand des Eigenkapitals lt. dem letztverfügbaren Jahresabschluss
(für den JVA 2020/21 ist dies der Jahresabschluss per 30.6.2019)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Windows-Benutzer</author>
  </authors>
  <commentList>
    <comment ref="B20" authorId="0" shapeId="0" xr:uid="{00000000-0006-0000-0200-000001000000}">
      <text>
        <r>
          <rPr>
            <sz val="9"/>
            <color indexed="81"/>
            <rFont val="Segoe UI"/>
            <family val="2"/>
          </rPr>
          <t>Laptop-Neuanschaffung:
€ 900 / 3 Jahre = € 300
zuzüglich Afa der Anschaffungen aus Vorjahren € 450 (siehe ANNAHME JVA_referatsbezogen)
Ergibt gesamt Afa € 750
€ 300 + € 450 = € 750</t>
        </r>
      </text>
    </comment>
    <comment ref="A47" authorId="0" shapeId="0" xr:uid="{00000000-0006-0000-0200-000002000000}">
      <text>
        <r>
          <rPr>
            <u/>
            <sz val="9"/>
            <color indexed="81"/>
            <rFont val="Segoe UI"/>
            <family val="2"/>
          </rPr>
          <t>.) Doppelte Buchhaltung:</t>
        </r>
        <r>
          <rPr>
            <sz val="9"/>
            <color indexed="81"/>
            <rFont val="Segoe UI"/>
            <family val="2"/>
          </rPr>
          <t xml:space="preserve">
Stand des Eigenkapitals lt. dem letztverfügbaren Jahresabschluss
(für den JVA 2021/22 ist dies der Jahresabschluss per 30.6.2020)
</t>
        </r>
        <r>
          <rPr>
            <u/>
            <sz val="9"/>
            <color indexed="81"/>
            <rFont val="Segoe UI"/>
            <family val="2"/>
          </rPr>
          <t xml:space="preserve">.) Überschussrechnung
</t>
        </r>
        <r>
          <rPr>
            <sz val="9"/>
            <color indexed="81"/>
            <rFont val="Segoe UI"/>
            <family val="2"/>
          </rPr>
          <t>Bestand an liquiden Mitteln (Kassa, Bank) zum Zeitpunkt der Erstellung des Jahresvoranschlags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</authors>
  <commentList>
    <comment ref="E1" authorId="0" shapeId="0" xr:uid="{00000000-0006-0000-0400-000001000000}">
      <text>
        <r>
          <rPr>
            <sz val="9"/>
            <color indexed="81"/>
            <rFont val="Segoe UI"/>
            <family val="2"/>
          </rPr>
          <t>Negatives Vorzeichen haben …
  Mindererträge
  Mehrkosten
Positives Vorzeichen haben …
  Mehrerträge
  Minderkosten</t>
        </r>
      </text>
    </comment>
    <comment ref="G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 xml:space="preserve">§ 19 HS-WV 
</t>
        </r>
        <r>
          <rPr>
            <sz val="9"/>
            <color indexed="81"/>
            <rFont val="Segoe UI"/>
            <family val="2"/>
          </rPr>
          <t xml:space="preserve">(1) Im Budget-Ist-Vergleich werden die Positionen der Gebarungserfolgsrechnung des Jahresabschlusses den jeweils korrespondierenden Ansätzen im Jahresvoranschlag gegenübergestellt.
(2) </t>
        </r>
        <r>
          <rPr>
            <u/>
            <sz val="9"/>
            <color indexed="81"/>
            <rFont val="Segoe UI"/>
            <family val="2"/>
          </rPr>
          <t>Ursachen von wesentlichen Abweichungen zwischen den Plan- und Istwerten</t>
        </r>
        <r>
          <rPr>
            <sz val="9"/>
            <color indexed="81"/>
            <rFont val="Segoe UI"/>
            <family val="2"/>
          </rPr>
          <t xml:space="preserve"> sind vom zuständigen Organ </t>
        </r>
        <r>
          <rPr>
            <u/>
            <sz val="9"/>
            <color indexed="81"/>
            <rFont val="Segoe UI"/>
            <family val="2"/>
          </rPr>
          <t>schriftlich zu erläutern.</t>
        </r>
        <r>
          <rPr>
            <sz val="9"/>
            <color indexed="81"/>
            <rFont val="Segoe UI"/>
            <family val="2"/>
          </rPr>
          <t xml:space="preserve"> Abweichungen sind jedenfalls wesentlich, wenn bei einem Budgetansatz </t>
        </r>
        <r>
          <rPr>
            <u/>
            <sz val="9"/>
            <color indexed="81"/>
            <rFont val="Segoe UI"/>
            <family val="2"/>
          </rPr>
          <t>bis zu 75.000 Euro</t>
        </r>
        <r>
          <rPr>
            <sz val="9"/>
            <color indexed="81"/>
            <rFont val="Segoe UI"/>
            <family val="2"/>
          </rPr>
          <t xml:space="preserve"> die Überschreitungen der Aufwendungen (bzw. bei Überschussrechnung: Ausgaben) oder Unterschreitungen der Erträge (bzw. bei Überschussrechnung: der Einnahmen) </t>
        </r>
        <r>
          <rPr>
            <u/>
            <sz val="9"/>
            <color indexed="81"/>
            <rFont val="Segoe UI"/>
            <family val="2"/>
          </rPr>
          <t>mehr als 20 % oder mehr als 1.500 Euro des Budgetansatzes</t>
        </r>
        <r>
          <rPr>
            <sz val="9"/>
            <color indexed="81"/>
            <rFont val="Segoe UI"/>
            <family val="2"/>
          </rPr>
          <t xml:space="preserve">, bzw. bei einem Budgetansatz </t>
        </r>
        <r>
          <rPr>
            <u/>
            <sz val="9"/>
            <color indexed="81"/>
            <rFont val="Segoe UI"/>
            <family val="2"/>
          </rPr>
          <t>von mehr als 75.000 Euro mehr als 5% bzw. mehr als 5.000 Euro betragen</t>
        </r>
        <r>
          <rPr>
            <sz val="9"/>
            <color indexed="81"/>
            <rFont val="Segoe UI"/>
            <family val="2"/>
          </rPr>
          <t xml:space="preserve">.
(3) Es ist durch geeignete organisatorische Maßnahmen sicherzustellen, dass </t>
        </r>
        <r>
          <rPr>
            <u/>
            <sz val="9"/>
            <color indexed="81"/>
            <rFont val="Segoe UI"/>
            <family val="2"/>
          </rPr>
          <t>aussagefähige, schriftliche Erläuterungen</t>
        </r>
        <r>
          <rPr>
            <sz val="9"/>
            <color indexed="81"/>
            <rFont val="Segoe UI"/>
            <family val="2"/>
          </rPr>
          <t xml:space="preserve"> gegeben werden können.</t>
        </r>
      </text>
    </comment>
  </commentList>
</comments>
</file>

<file path=xl/sharedStrings.xml><?xml version="1.0" encoding="utf-8"?>
<sst xmlns="http://schemas.openxmlformats.org/spreadsheetml/2006/main" count="259" uniqueCount="198">
  <si>
    <t>Personal</t>
  </si>
  <si>
    <t>Vorsitz</t>
  </si>
  <si>
    <t>Wirtschaftsreferat</t>
  </si>
  <si>
    <t>Differenz absolut</t>
  </si>
  <si>
    <t>Sonstige Aufwendungen und Erträge</t>
  </si>
  <si>
    <t xml:space="preserve">Studierendenbeitrag 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</si>
  <si>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</si>
  <si>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</si>
  <si>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</si>
  <si>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</si>
  <si>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</si>
  <si>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</si>
  <si>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</si>
  <si>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</si>
  <si>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</si>
  <si>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</si>
  <si>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</si>
  <si>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</si>
  <si>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</si>
  <si>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2. Aufwandsentschädigungen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</si>
  <si>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</si>
  <si>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</si>
  <si>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</si>
  <si>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</si>
  <si>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</si>
  <si>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</si>
  <si>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</si>
  <si>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</si>
  <si>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</si>
  <si>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</si>
  <si>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</si>
  <si>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</si>
  <si>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</si>
  <si>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</si>
  <si>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</si>
  <si>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</si>
  <si>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</si>
  <si>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</si>
  <si>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</si>
  <si>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Einnahmen
IST</t>
  </si>
  <si>
    <t>Ausgaben
IST</t>
  </si>
  <si>
    <t>Ausgaben
PLAN</t>
  </si>
  <si>
    <t>Einnahmen
PLAN</t>
  </si>
  <si>
    <t>1. Studienvertretungen</t>
  </si>
  <si>
    <t>Aufwandsentschädigungen</t>
  </si>
  <si>
    <t>Sachaufwand</t>
  </si>
  <si>
    <t>Studienvertretung …</t>
  </si>
  <si>
    <t>Studienvertretung C</t>
  </si>
  <si>
    <t>Studienvertretung B</t>
  </si>
  <si>
    <t>2. Hochschulvertretung</t>
  </si>
  <si>
    <t>Wirtschaftsprüfung</t>
  </si>
  <si>
    <t>Laptop</t>
  </si>
  <si>
    <t>…</t>
  </si>
  <si>
    <t>Bankspesen</t>
  </si>
  <si>
    <t>Zinserträge</t>
  </si>
  <si>
    <t>GGf. zusätzliche Zeilen und/oder eine tiefergehende Gliederung nach Bedarf hinzufügen</t>
  </si>
  <si>
    <t>Differenz
in %</t>
  </si>
  <si>
    <t>Veranstaltungen</t>
  </si>
  <si>
    <t>Sommerfest</t>
  </si>
  <si>
    <t>Subventionen lt. § 14 HSG</t>
  </si>
  <si>
    <t>Wirtschaftliche Aktivitäten</t>
  </si>
  <si>
    <t>Shop</t>
  </si>
  <si>
    <t>Verbrauch Rücklagen</t>
  </si>
  <si>
    <t>Zuführung Rücklagen</t>
  </si>
  <si>
    <t>Einnahmen/Ausgaben GESAMT</t>
  </si>
  <si>
    <t>ggf. zusätzliche Spalten nach Bedarf hinzufügen</t>
  </si>
  <si>
    <t>Sekretariat - Gehalt</t>
  </si>
  <si>
    <t>SV, DB, DZ</t>
  </si>
  <si>
    <t>Mitarbeitervorsorgekasse</t>
  </si>
  <si>
    <t>e. Personalkostenreserve - ggf. vorsehen</t>
  </si>
  <si>
    <t>Personalkostenreserve
(ggf. vorsehen)</t>
  </si>
  <si>
    <t>Prüfsumme
Einnahmen</t>
  </si>
  <si>
    <t>Prüfsumme
Ausgaben</t>
  </si>
  <si>
    <t>Check:</t>
  </si>
  <si>
    <t>abzgl. Investitionen</t>
  </si>
  <si>
    <t>zzgl. Abschreibungen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</si>
  <si>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</si>
  <si>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</si>
  <si>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Anteil Studierendenbeiträge</t>
  </si>
  <si>
    <t>Studierendenanteil 20%</t>
  </si>
  <si>
    <t>Studierendenanteil 15 %</t>
  </si>
  <si>
    <t xml:space="preserve">Anteil Studierendenbeitrag </t>
  </si>
  <si>
    <t>Hilfsspalte Verteilung Einnahmen Studierendenbeitrag auf STV (in Summe 30%)</t>
  </si>
  <si>
    <t>Skriptenverkauf</t>
  </si>
  <si>
    <t>Studierendenanteil ….</t>
  </si>
  <si>
    <t>Fremdleistung (Buchhaltung/Steuerberatung)</t>
  </si>
  <si>
    <t>Rechtsberatung</t>
  </si>
  <si>
    <t>Steuern und Abgaben</t>
  </si>
  <si>
    <t>2. Schritt</t>
  </si>
  <si>
    <t>3. Schritt</t>
  </si>
  <si>
    <t>4. Schritt</t>
  </si>
  <si>
    <t>5. Schritt</t>
  </si>
  <si>
    <t>6. Schritt</t>
  </si>
  <si>
    <t>7. Schritt</t>
  </si>
  <si>
    <t>ACHTUNG:</t>
  </si>
  <si>
    <t>8. Schritt</t>
  </si>
  <si>
    <t>Alle nachfolgend angeführten Zahlenwerte sind frei erfunden.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</si>
  <si>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</si>
  <si>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</si>
  <si>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</si>
  <si>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</si>
  <si>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</si>
  <si>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Erstellung des JVA im Format der Gebarungserfolgsrechnung.</t>
  </si>
  <si>
    <t>Zusammenfassung der einzelnen identen Ertrags- und Aufwandsarten über alle organisatorischen Einheiten.</t>
  </si>
  <si>
    <t>Arbeitsschritt wird wiederholt für alle Ertrags- und Aufwandsarten gemäß Gliederung JVA_Gebarungserfolgsrechnung.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</si>
  <si>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</si>
  <si>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</si>
  <si>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</si>
  <si>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</si>
  <si>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</si>
  <si>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</si>
  <si>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</si>
  <si>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</si>
  <si>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Die Kontrollsummen zeigen die innere Stimmigkeit der Überleitungsrechnung und helfen bei der Umsetzung.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</si>
  <si>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</si>
  <si>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</si>
  <si>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</si>
  <si>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</si>
  <si>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1. Schritt</t>
  </si>
  <si>
    <t>z.B. Zusammenfassen aller Sachaufwendungen der Studienvertretungen, Vorsitz, Referate usw. zum Sachaufwand der gesamten Hochschülerinnen- und Hochschülerschaft</t>
  </si>
  <si>
    <t>Kurzbeschreibung Jahresvoranschlag (JVA)</t>
  </si>
  <si>
    <t>Kurzbeschreibung Budget-Ist-Vergleich (BIV))</t>
  </si>
  <si>
    <t>(bzw. bei Überschussrechnung: Ausgaben und Einnahmen) zu erstellen.</t>
  </si>
  <si>
    <t>Die Wirtschaftsreferentin oder der Wirtschaftsreferent hat gemäß § 40 Abs. 3 HSG 2014 einen schriftlichen Jahresabschluss zu erstellen</t>
  </si>
  <si>
    <t>Übertragung der Budgetwerte lt. letztgültigem JVA</t>
  </si>
  <si>
    <t>BUDGET / PLAN
lt. JVA</t>
  </si>
  <si>
    <t>IST
lt. Jahresabschluss</t>
  </si>
  <si>
    <t>Übertragung der Ist-Werte lt. geprüftem Jahresabschluss</t>
  </si>
  <si>
    <t>Erläuterung</t>
  </si>
  <si>
    <t>Absolute Differenzen zwischen Plan- und Istwerten ermitteln</t>
  </si>
  <si>
    <t>Negatives Vorzeichen haben …</t>
  </si>
  <si>
    <t xml:space="preserve">  Mindererträge</t>
  </si>
  <si>
    <t xml:space="preserve">  Mehrkosten</t>
  </si>
  <si>
    <t>Positives Vorzeichen haben …</t>
  </si>
  <si>
    <t xml:space="preserve">  Mehrerträge</t>
  </si>
  <si>
    <t xml:space="preserve">  Minderkosten</t>
  </si>
  <si>
    <t>Abweichungen in % ermitteln</t>
  </si>
  <si>
    <t>Ursachen von wesentlichen Abweichungen schriftlich erläutern</t>
  </si>
  <si>
    <t xml:space="preserve">Abweichungen sind jedenfalls wesentlich, wenn bei einem Budgetansatz bis zu 75.000 Euro die Überschreitungen der Aufwendungen (bzw. bei Überschussrechnung: Ausgaben) oder </t>
  </si>
  <si>
    <t xml:space="preserve">Ursachen von wesentlichen Abweichungen zwischen den Plan- und Istwerten sind vom zuständigen Organ schriftlich zu erläutern. </t>
  </si>
  <si>
    <t>§ 19. (2) HS-WV</t>
  </si>
  <si>
    <t>Alle Zahlenwerte sind frei erfunden.</t>
  </si>
  <si>
    <r>
      <t xml:space="preserve">Wichtig: Alle Werte müssen </t>
    </r>
    <r>
      <rPr>
        <u/>
        <sz val="10"/>
        <rFont val="Arial"/>
        <family val="2"/>
      </rPr>
      <t>zur Gänze</t>
    </r>
    <r>
      <rPr>
        <sz val="10"/>
        <rFont val="Arial"/>
        <family val="2"/>
      </rPr>
      <t xml:space="preserve"> mit den korrespondierenden Werten im geprüften Jahresabschluss übereinstimmen.</t>
    </r>
  </si>
  <si>
    <r>
      <rPr>
        <b/>
        <i/>
        <sz val="10"/>
        <rFont val="Arial"/>
        <family val="2"/>
      </rPr>
      <t>§ 16.</t>
    </r>
    <r>
      <rPr>
        <b/>
        <i/>
        <sz val="10"/>
        <color rgb="FF000000"/>
        <rFont val="Verdana"/>
        <family val="2"/>
      </rPr>
      <t xml:space="preserve"> (1) HS-WV</t>
    </r>
    <r>
      <rPr>
        <i/>
        <sz val="10"/>
        <color rgb="FF000000"/>
        <rFont val="Verdana"/>
        <family val="2"/>
      </rPr>
      <t xml:space="preserve"> </t>
    </r>
  </si>
  <si>
    <r>
      <t xml:space="preserve">und nach der Gegenzeichnung durch die oder den Vorsitzenden bis spätestens </t>
    </r>
    <r>
      <rPr>
        <i/>
        <u/>
        <sz val="10"/>
        <color rgb="FF000000"/>
        <rFont val="Arial"/>
        <family val="2"/>
      </rPr>
      <t>31. Dezember jedes Jahres</t>
    </r>
    <r>
      <rPr>
        <i/>
        <sz val="10"/>
        <color rgb="FF000000"/>
        <rFont val="Arial"/>
        <family val="2"/>
      </rPr>
      <t xml:space="preserve"> den jeweiligen Mandatarinnen und Mandataren</t>
    </r>
  </si>
  <si>
    <r>
      <t xml:space="preserve">und der </t>
    </r>
    <r>
      <rPr>
        <i/>
        <u/>
        <sz val="10"/>
        <rFont val="Arial"/>
        <family val="2"/>
      </rPr>
      <t xml:space="preserve">Kontrollkommission </t>
    </r>
    <r>
      <rPr>
        <i/>
        <sz val="10"/>
        <rFont val="Arial"/>
        <family val="2"/>
      </rPr>
      <t xml:space="preserve">schriftlich und in elektronischer Form zuzustellen. Dem Jahresabschluss ist ein schriftlicher Prüfungsbericht einer Wirtschaftsprüferin oder eines Wirtschaftsprüfers beizulegen. </t>
    </r>
  </si>
  <si>
    <r>
      <t xml:space="preserve">Im Zuge des Jahresabschlusses ist ein </t>
    </r>
    <r>
      <rPr>
        <b/>
        <i/>
        <sz val="10"/>
        <rFont val="Arial"/>
        <family val="2"/>
      </rPr>
      <t>Budget-Ist-Vergleich</t>
    </r>
    <r>
      <rPr>
        <i/>
        <sz val="10"/>
        <rFont val="Arial"/>
        <family val="2"/>
      </rPr>
      <t xml:space="preserve"> zwischen den Ansätzen des Jahresvoranschlages und den tatsächlichen Aufwendungen und Erträgen </t>
    </r>
  </si>
  <si>
    <t>bzw. bei einem Budgetansatz von mehr als 75.000 Euro mehr als 5% bzw. mehr als 5.000 Euro betragen.</t>
  </si>
  <si>
    <t>Unterschreitungen der Erträge (bzw. bei Überschussrechnung: der Einnahmen) mehr als 20 % oder mehr als 1.500 Euro des Budgetansatzes,</t>
  </si>
  <si>
    <t>Budgetansatz &gt; 75.000 Euro, Differenz &gt; 5.000 Euro und &gt; 5% --&gt; Aussagekräftige Erläuterung  der Ursache(n) für die Abweichung(en) erforderlich</t>
  </si>
  <si>
    <t>Budgetansatz &lt; 75.000 Euro, Differenz &gt; 1.500 Euro --&gt; Aussagekräftige Erläuterung  der Ursache(n) für die Abweichung(en) erforderlich</t>
  </si>
  <si>
    <t>Budgetansatz &lt; 75.000 Euro, Differenz &gt; 20% --&gt; Aussagekräftige Erläuterung  der Ursache(n) für die Abweichung(en) erforderlich</t>
  </si>
  <si>
    <t>Budgetansatz &lt; 75.000 Euro, Differenz &gt; 1.500 Euro imd &gt; 20% --&gt; Aussagekräftige Erläuterung  der Ursache(n) für die Abweichung(en) erforderlich</t>
  </si>
  <si>
    <t>Die JVA_Gebarungserfolgsrechnung, ergänzt um den Stand der Rücklagen, ist der Kontrollkommission in elektronischer Form (Excel-Datei) bis spätestens 1. Juni jeden Jahres zu übermitteln.</t>
  </si>
  <si>
    <t>Der Jahresabschluss ist samt Prüfungsbericht und Budget-Ist-Vergleich bis spätestens 31. Dezember jeden Jahres der Kontrollkommission zu übermitteln.</t>
  </si>
  <si>
    <r>
      <t xml:space="preserve">Wichtig: Immer die Werte lt. dem letztgültigen und </t>
    </r>
    <r>
      <rPr>
        <u/>
        <sz val="10"/>
        <rFont val="Arial"/>
        <family val="2"/>
      </rPr>
      <t>von der Kontrollkommission zur Kenntnis genommenen JVA</t>
    </r>
    <r>
      <rPr>
        <sz val="10"/>
        <rFont val="Arial"/>
        <family val="2"/>
      </rPr>
      <t xml:space="preserve"> in die Gebarungserfolgsrechnung übernehmen.</t>
    </r>
  </si>
  <si>
    <t>Bei Bedarf Einführen von ergänzenden Untergliederungen.</t>
  </si>
  <si>
    <t>Zeilen lt. Mindestgliederung. Bei Bedarf können ergänzende Untergliederungen eingeführt werden.</t>
  </si>
  <si>
    <t>Eigenkapital lt. Jahresabschluss per 30.06.20xx</t>
  </si>
  <si>
    <t>Budget-Ist-Vergleich Gebarungserfolgsrechnung
Studienjahr 20xx/yy</t>
  </si>
  <si>
    <t>Studienvertretungen gem. § 17 Abs 2 HSG insgesamt zur Verfügung gestellte Geldmittel (mindestens 30 % der Studierendenbeiträge in Zeile I.1)</t>
  </si>
  <si>
    <t>Referat für bildungspolitische Angelegenheiten</t>
  </si>
  <si>
    <t>Referat für soziale Angelegenheiten</t>
  </si>
  <si>
    <t>Sachbearbeiter</t>
  </si>
  <si>
    <t>Studierendenanteil 100%</t>
  </si>
  <si>
    <t>Studienvertretung Bachelorstudium Primarstufe und Elementarpädagogik</t>
  </si>
  <si>
    <t>Spritzerstand</t>
  </si>
  <si>
    <t>Nikolaus</t>
  </si>
  <si>
    <t>Osterhase</t>
  </si>
  <si>
    <t>Öffentlichkeitsarbeit</t>
  </si>
  <si>
    <t>Goodiebags HV PH NÖ</t>
  </si>
  <si>
    <t>Exkursionen</t>
  </si>
  <si>
    <t>Obsttag</t>
  </si>
  <si>
    <t>Sonstige Veranstaltungen</t>
  </si>
  <si>
    <t>Sachauchaufwendungen</t>
  </si>
  <si>
    <t>Paketgebühren</t>
  </si>
  <si>
    <t>Sonstige Gebühren und Abgaben</t>
  </si>
  <si>
    <t>Sitzungskosten</t>
  </si>
  <si>
    <t>Büromaterial</t>
  </si>
  <si>
    <t>Büromaschinen, EDV Anlagen</t>
  </si>
  <si>
    <t>Betriebs- und Geschäftsausstattung</t>
  </si>
  <si>
    <t>Kopien- und Druckkosten</t>
  </si>
  <si>
    <t>Aufwand für Aus- und Weiterbildung</t>
  </si>
  <si>
    <t>Sonstiger Aufwand</t>
  </si>
  <si>
    <t>Studo</t>
  </si>
  <si>
    <t>Eigenkapital per 30.6.2021</t>
  </si>
  <si>
    <t xml:space="preserve"> 157.217,66 </t>
  </si>
  <si>
    <t>Jahresvoranschlag Gebarungserfolgsrechnung Studienjahr 2022/2023</t>
  </si>
  <si>
    <t>Jahresvoranschlag referatsbezogen
Studienjahr 2022/2023</t>
  </si>
  <si>
    <t>Referat für öffentliche Angelegenheiten</t>
  </si>
  <si>
    <t>Punschstand</t>
  </si>
  <si>
    <t>Lieferkosten edu bags</t>
  </si>
  <si>
    <t>Fasching</t>
  </si>
  <si>
    <t>Instandhaltung, Reinigung und Reparaturen</t>
  </si>
  <si>
    <t>Wahladministration</t>
  </si>
  <si>
    <t>Eigenkapital per 31.05.2022</t>
  </si>
  <si>
    <t>205.157,05€</t>
  </si>
  <si>
    <t>JVA beschlossen am 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</si>
</sst>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  <numFmt numFmtId="166" formatCode="[$€-C07]\ #,##0;\-[$€-C07]\ #,##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0"/>
      <name val="Arial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i/>
      <sz val="10"/>
      <color rgb="FF000000"/>
      <name val="Arial"/>
      <family val="2"/>
    </font>
    <font>
      <i/>
      <u/>
      <sz val="10"/>
      <color rgb="FF00000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3" xfId="1" applyNumberFormat="1" applyFont="1" applyFill="1" applyBorder="1"/>
    <xf numFmtId="164" fontId="1" fillId="0" borderId="0" xfId="1" applyNumberFormat="1" applyFont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3" xfId="1" applyNumberFormat="1" applyFont="1" applyFill="1" applyBorder="1"/>
    <xf numFmtId="164" fontId="4" fillId="0" borderId="0" xfId="1" applyNumberFormat="1" applyFont="1"/>
    <xf numFmtId="164" fontId="1" fillId="0" borderId="7" xfId="1" applyNumberFormat="1" applyFont="1" applyFill="1" applyBorder="1"/>
    <xf numFmtId="164" fontId="1" fillId="2" borderId="1" xfId="1" applyNumberFormat="1" applyFont="1" applyFill="1" applyBorder="1"/>
    <xf numFmtId="164" fontId="2" fillId="0" borderId="5" xfId="1" applyNumberFormat="1" applyFont="1" applyFill="1" applyBorder="1" applyAlignment="1">
      <alignment wrapText="1"/>
    </xf>
    <xf numFmtId="164" fontId="1" fillId="0" borderId="5" xfId="1" applyNumberFormat="1" applyFont="1" applyFill="1" applyBorder="1"/>
    <xf numFmtId="164" fontId="1" fillId="0" borderId="0" xfId="1" applyNumberFormat="1" applyFont="1" applyFill="1" applyBorder="1"/>
    <xf numFmtId="164" fontId="1" fillId="0" borderId="9" xfId="1" applyNumberFormat="1" applyFont="1" applyFill="1" applyBorder="1"/>
    <xf numFmtId="164" fontId="1" fillId="0" borderId="8" xfId="1" applyNumberFormat="1" applyFont="1" applyFill="1" applyBorder="1"/>
    <xf numFmtId="165" fontId="1" fillId="0" borderId="1" xfId="1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8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8"/>
    </xf>
    <xf numFmtId="164" fontId="6" fillId="0" borderId="1" xfId="1" applyNumberFormat="1" applyFont="1" applyFill="1" applyBorder="1" applyAlignment="1">
      <alignment horizontal="left" wrapText="1" indent="1"/>
    </xf>
    <xf numFmtId="165" fontId="6" fillId="0" borderId="1" xfId="1" applyNumberFormat="1" applyFont="1" applyFill="1" applyBorder="1"/>
    <xf numFmtId="0" fontId="1" fillId="0" borderId="9" xfId="0" applyFont="1" applyBorder="1"/>
    <xf numFmtId="165" fontId="1" fillId="3" borderId="1" xfId="1" applyNumberFormat="1" applyFont="1" applyFill="1" applyBorder="1"/>
    <xf numFmtId="165" fontId="1" fillId="0" borderId="0" xfId="0" applyNumberFormat="1" applyFont="1"/>
    <xf numFmtId="165" fontId="2" fillId="0" borderId="0" xfId="1" applyNumberFormat="1" applyFont="1" applyFill="1" applyBorder="1"/>
    <xf numFmtId="0" fontId="2" fillId="0" borderId="0" xfId="0" applyFont="1" applyAlignment="1">
      <alignment horizontal="center" vertical="center" wrapText="1"/>
    </xf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Fill="1" applyBorder="1"/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6" xfId="0" applyNumberFormat="1" applyFont="1" applyBorder="1" applyAlignment="1">
      <alignment wrapText="1"/>
    </xf>
    <xf numFmtId="165" fontId="4" fillId="0" borderId="9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65" fontId="6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2" fillId="0" borderId="0" xfId="0" applyFont="1"/>
    <xf numFmtId="9" fontId="2" fillId="0" borderId="1" xfId="2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165" fontId="1" fillId="0" borderId="3" xfId="1" applyNumberFormat="1" applyFont="1" applyFill="1" applyBorder="1"/>
    <xf numFmtId="165" fontId="4" fillId="0" borderId="3" xfId="1" applyNumberFormat="1" applyFont="1" applyFill="1" applyBorder="1"/>
    <xf numFmtId="165" fontId="6" fillId="0" borderId="3" xfId="1" applyNumberFormat="1" applyFont="1" applyFill="1" applyBorder="1"/>
    <xf numFmtId="164" fontId="12" fillId="0" borderId="1" xfId="1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 wrapText="1"/>
    </xf>
    <xf numFmtId="9" fontId="13" fillId="0" borderId="1" xfId="2" applyFont="1" applyFill="1" applyBorder="1" applyAlignment="1">
      <alignment horizontal="left" wrapText="1"/>
    </xf>
    <xf numFmtId="0" fontId="6" fillId="0" borderId="0" xfId="0" applyFont="1"/>
    <xf numFmtId="0" fontId="19" fillId="0" borderId="0" xfId="0" applyFont="1"/>
    <xf numFmtId="0" fontId="16" fillId="0" borderId="0" xfId="0" applyFont="1"/>
    <xf numFmtId="0" fontId="1" fillId="0" borderId="0" xfId="0" applyFont="1" applyAlignment="1">
      <alignment horizontal="left" indent="1"/>
    </xf>
    <xf numFmtId="166" fontId="1" fillId="0" borderId="1" xfId="0" applyNumberFormat="1" applyFont="1" applyBorder="1"/>
    <xf numFmtId="0" fontId="2" fillId="0" borderId="1" xfId="0" applyFont="1" applyBorder="1"/>
    <xf numFmtId="164" fontId="2" fillId="0" borderId="1" xfId="1" applyNumberFormat="1" applyFont="1" applyFill="1" applyBorder="1" applyAlignment="1">
      <alignment horizontal="left" indent="1"/>
    </xf>
    <xf numFmtId="164" fontId="1" fillId="4" borderId="1" xfId="1" applyNumberFormat="1" applyFont="1" applyFill="1" applyBorder="1"/>
    <xf numFmtId="165" fontId="1" fillId="5" borderId="1" xfId="1" applyNumberFormat="1" applyFont="1" applyFill="1" applyBorder="1"/>
    <xf numFmtId="164" fontId="1" fillId="5" borderId="1" xfId="1" applyNumberFormat="1" applyFont="1" applyFill="1" applyBorder="1"/>
    <xf numFmtId="165" fontId="1" fillId="4" borderId="1" xfId="1" applyNumberFormat="1" applyFont="1" applyFill="1" applyBorder="1"/>
    <xf numFmtId="164" fontId="1" fillId="6" borderId="1" xfId="1" applyNumberFormat="1" applyFont="1" applyFill="1" applyBorder="1"/>
    <xf numFmtId="165" fontId="1" fillId="6" borderId="1" xfId="1" applyNumberFormat="1" applyFont="1" applyFill="1" applyBorder="1"/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165" fontId="1" fillId="8" borderId="1" xfId="1" applyNumberFormat="1" applyFont="1" applyFill="1" applyBorder="1"/>
    <xf numFmtId="164" fontId="1" fillId="8" borderId="1" xfId="1" applyNumberFormat="1" applyFont="1" applyFill="1" applyBorder="1"/>
    <xf numFmtId="164" fontId="1" fillId="9" borderId="1" xfId="1" applyNumberFormat="1" applyFont="1" applyFill="1" applyBorder="1"/>
    <xf numFmtId="165" fontId="1" fillId="9" borderId="1" xfId="1" applyNumberFormat="1" applyFont="1" applyFill="1" applyBorder="1"/>
    <xf numFmtId="165" fontId="1" fillId="10" borderId="1" xfId="1" applyNumberFormat="1" applyFont="1" applyFill="1" applyBorder="1"/>
    <xf numFmtId="165" fontId="2" fillId="10" borderId="0" xfId="1" applyNumberFormat="1" applyFont="1" applyFill="1" applyBorder="1"/>
    <xf numFmtId="0" fontId="1" fillId="10" borderId="0" xfId="0" applyFont="1" applyFill="1"/>
    <xf numFmtId="165" fontId="1" fillId="10" borderId="0" xfId="0" applyNumberFormat="1" applyFont="1" applyFill="1"/>
    <xf numFmtId="164" fontId="1" fillId="3" borderId="1" xfId="1" applyNumberFormat="1" applyFont="1" applyFill="1" applyBorder="1"/>
    <xf numFmtId="164" fontId="2" fillId="10" borderId="0" xfId="1" applyNumberFormat="1" applyFont="1" applyFill="1"/>
    <xf numFmtId="164" fontId="1" fillId="10" borderId="0" xfId="1" applyNumberFormat="1" applyFont="1" applyFill="1"/>
    <xf numFmtId="164" fontId="22" fillId="0" borderId="1" xfId="1" applyNumberFormat="1" applyFont="1" applyFill="1" applyBorder="1"/>
    <xf numFmtId="164" fontId="6" fillId="0" borderId="3" xfId="1" applyNumberFormat="1" applyFont="1" applyFill="1" applyBorder="1" applyAlignment="1">
      <alignment horizontal="center" vertical="center" textRotation="90" wrapText="1"/>
    </xf>
    <xf numFmtId="164" fontId="6" fillId="0" borderId="4" xfId="1" applyNumberFormat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F36"/>
  <sheetViews>
    <sheetView workbookViewId="0">
      <selection activeCell="B30" sqref="B30"/>
    </sheetView>
  </sheetViews>
  <sheetFormatPr baseColWidth="10" defaultColWidth="10.6640625" defaultRowHeight="13.2" x14ac:dyDescent="0.25"/>
  <cols>
    <col min="2" max="2" width="54.44140625" customWidth="1"/>
  </cols>
  <sheetData>
    <row r="1" spans="1:6" x14ac:dyDescent="0.25">
      <c r="A1" s="56" t="s">
        <v>120</v>
      </c>
    </row>
    <row r="3" spans="1:6" x14ac:dyDescent="0.25">
      <c r="A3" s="54" t="s">
        <v>94</v>
      </c>
      <c r="B3" s="54" t="s">
        <v>96</v>
      </c>
      <c r="C3" s="55"/>
      <c r="D3" s="55"/>
      <c r="E3" s="55"/>
    </row>
    <row r="4" spans="1:6" x14ac:dyDescent="0.25">
      <c r="A4" s="55"/>
      <c r="B4" s="54" t="s">
        <v>97</v>
      </c>
      <c r="C4" s="55"/>
      <c r="D4" s="55"/>
      <c r="E4" s="55"/>
    </row>
    <row r="5" spans="1:6" x14ac:dyDescent="0.25">
      <c r="A5" s="55"/>
      <c r="B5" s="54" t="s">
        <v>98</v>
      </c>
      <c r="C5" s="55"/>
      <c r="D5" s="55"/>
      <c r="E5" s="55"/>
    </row>
    <row r="6" spans="1:6" x14ac:dyDescent="0.25">
      <c r="A6" s="55"/>
      <c r="B6" s="54" t="s">
        <v>99</v>
      </c>
      <c r="C6" s="55"/>
      <c r="D6" s="55"/>
      <c r="E6" s="55"/>
      <c r="F6" s="55"/>
    </row>
    <row r="9" spans="1:6" x14ac:dyDescent="0.25">
      <c r="A9" s="54" t="s">
        <v>118</v>
      </c>
      <c r="B9" s="23" t="s">
        <v>100</v>
      </c>
    </row>
    <row r="10" spans="1:6" x14ac:dyDescent="0.25">
      <c r="B10" s="23" t="s">
        <v>101</v>
      </c>
    </row>
    <row r="12" spans="1:6" x14ac:dyDescent="0.25">
      <c r="A12" s="54" t="s">
        <v>88</v>
      </c>
      <c r="B12" s="23" t="s">
        <v>102</v>
      </c>
    </row>
    <row r="13" spans="1:6" x14ac:dyDescent="0.25">
      <c r="B13" s="23" t="s">
        <v>103</v>
      </c>
    </row>
    <row r="14" spans="1:6" x14ac:dyDescent="0.25">
      <c r="B14" s="23" t="s">
        <v>119</v>
      </c>
    </row>
    <row r="15" spans="1:6" x14ac:dyDescent="0.25">
      <c r="B15" s="23" t="s">
        <v>156</v>
      </c>
    </row>
    <row r="16" spans="1:6" x14ac:dyDescent="0.25">
      <c r="B16" s="23" t="s">
        <v>104</v>
      </c>
    </row>
    <row r="18" spans="1:2" x14ac:dyDescent="0.25">
      <c r="A18" s="54" t="s">
        <v>89</v>
      </c>
      <c r="B18" s="23" t="s">
        <v>105</v>
      </c>
    </row>
    <row r="19" spans="1:2" x14ac:dyDescent="0.25">
      <c r="B19" s="23" t="s">
        <v>106</v>
      </c>
    </row>
    <row r="20" spans="1:2" x14ac:dyDescent="0.25">
      <c r="B20" s="23" t="s">
        <v>107</v>
      </c>
    </row>
    <row r="21" spans="1:2" x14ac:dyDescent="0.25">
      <c r="B21" s="23" t="s">
        <v>108</v>
      </c>
    </row>
    <row r="22" spans="1:2" x14ac:dyDescent="0.25">
      <c r="B22" s="23" t="s">
        <v>109</v>
      </c>
    </row>
    <row r="24" spans="1:2" x14ac:dyDescent="0.25">
      <c r="A24" s="54" t="s">
        <v>90</v>
      </c>
      <c r="B24" s="23" t="s">
        <v>110</v>
      </c>
    </row>
    <row r="25" spans="1:2" x14ac:dyDescent="0.25">
      <c r="B25" s="23" t="s">
        <v>111</v>
      </c>
    </row>
    <row r="26" spans="1:2" x14ac:dyDescent="0.25">
      <c r="B26" s="23" t="s">
        <v>112</v>
      </c>
    </row>
    <row r="28" spans="1:2" x14ac:dyDescent="0.25">
      <c r="A28" s="54" t="s">
        <v>91</v>
      </c>
      <c r="B28" s="23" t="s">
        <v>113</v>
      </c>
    </row>
    <row r="30" spans="1:2" x14ac:dyDescent="0.25">
      <c r="A30" s="54" t="s">
        <v>92</v>
      </c>
      <c r="B30" s="23" t="s">
        <v>114</v>
      </c>
    </row>
    <row r="31" spans="1:2" x14ac:dyDescent="0.25">
      <c r="B31" s="23" t="s">
        <v>115</v>
      </c>
    </row>
    <row r="33" spans="1:2" x14ac:dyDescent="0.25">
      <c r="A33" s="54" t="s">
        <v>93</v>
      </c>
      <c r="B33" s="23" t="s">
        <v>116</v>
      </c>
    </row>
    <row r="34" spans="1:2" x14ac:dyDescent="0.25">
      <c r="B34" s="23" t="s">
        <v>117</v>
      </c>
    </row>
    <row r="36" spans="1:2" x14ac:dyDescent="0.25">
      <c r="A36" s="54" t="s">
        <v>95</v>
      </c>
      <c r="B36" s="23" t="s">
        <v>153</v>
      </c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101"/>
  <sheetViews>
    <sheetView tabSelected="1" zoomScale="90" zoomScaleNormal="90" zoomScaleSheetLayoutView="100" zoomScalePageLayoutView="110" workbookViewId="0">
      <pane ySplit="1" topLeftCell="A2" activePane="bottomLeft" state="frozen"/>
      <selection activeCell="B13" sqref="B13"/>
      <selection pane="bottomLeft" activeCell="A18" sqref="A18"/>
    </sheetView>
  </sheetViews>
  <sheetFormatPr baseColWidth="10" defaultColWidth="10.6640625" defaultRowHeight="13.2" x14ac:dyDescent="0.25"/>
  <cols>
    <col min="1" max="1" width="93.109375" style="6" bestFit="1" customWidth="1"/>
    <col min="2" max="2" width="29.5546875" style="6" customWidth="1"/>
    <col min="3" max="4" width="13.88671875" style="6" bestFit="1" customWidth="1"/>
    <col min="5" max="5" width="5.5546875" style="9" customWidth="1"/>
    <col min="6" max="7" width="12.109375" style="6" customWidth="1"/>
    <col min="8" max="9" width="10.6640625" style="6" customWidth="1"/>
    <col min="10" max="16384" width="10.6640625" style="6"/>
  </cols>
  <sheetData>
    <row r="1" spans="1:9" s="3" customFormat="1" ht="39.6" x14ac:dyDescent="0.25">
      <c r="A1" s="53" t="s">
        <v>188</v>
      </c>
      <c r="B1" s="51" t="s">
        <v>82</v>
      </c>
      <c r="C1" s="2" t="s">
        <v>42</v>
      </c>
      <c r="D1" s="2" t="s">
        <v>41</v>
      </c>
      <c r="E1" s="93" t="s">
        <v>65</v>
      </c>
      <c r="F1" s="2" t="s">
        <v>39</v>
      </c>
      <c r="G1" s="2" t="s">
        <v>40</v>
      </c>
      <c r="H1" s="2" t="s">
        <v>3</v>
      </c>
      <c r="I1" s="2" t="s">
        <v>56</v>
      </c>
    </row>
    <row r="2" spans="1:9" s="3" customFormat="1" x14ac:dyDescent="0.25">
      <c r="A2" s="2"/>
      <c r="B2" s="2"/>
      <c r="C2" s="2"/>
      <c r="D2" s="2"/>
      <c r="E2" s="93"/>
      <c r="F2" s="2"/>
      <c r="G2" s="2"/>
      <c r="H2" s="2"/>
      <c r="I2" s="2"/>
    </row>
    <row r="3" spans="1:9" s="3" customFormat="1" x14ac:dyDescent="0.25">
      <c r="A3" s="1" t="s">
        <v>5</v>
      </c>
      <c r="B3" s="1">
        <v>22686</v>
      </c>
      <c r="C3" s="1">
        <v>75622.990000000005</v>
      </c>
      <c r="D3" s="2"/>
      <c r="E3" s="93"/>
      <c r="F3" s="2"/>
      <c r="G3" s="2"/>
      <c r="H3" s="2"/>
      <c r="I3" s="2"/>
    </row>
    <row r="4" spans="1:9" s="3" customFormat="1" x14ac:dyDescent="0.25">
      <c r="A4" s="2"/>
      <c r="B4" s="2"/>
      <c r="C4" s="2"/>
      <c r="D4" s="2"/>
      <c r="E4" s="93"/>
      <c r="F4" s="2"/>
      <c r="G4" s="2"/>
      <c r="H4" s="2"/>
      <c r="I4" s="2"/>
    </row>
    <row r="5" spans="1:9" x14ac:dyDescent="0.25">
      <c r="A5" s="4" t="s">
        <v>43</v>
      </c>
      <c r="B5" s="4"/>
      <c r="C5" s="1"/>
      <c r="D5" s="1"/>
      <c r="E5" s="93"/>
      <c r="F5" s="1"/>
      <c r="G5" s="1"/>
      <c r="H5" s="1"/>
      <c r="I5" s="1"/>
    </row>
    <row r="6" spans="1:9" x14ac:dyDescent="0.25">
      <c r="D6" s="1"/>
      <c r="E6" s="93"/>
      <c r="F6" s="1"/>
      <c r="G6" s="1"/>
      <c r="H6" s="1"/>
      <c r="I6" s="11"/>
    </row>
    <row r="7" spans="1:9" x14ac:dyDescent="0.25">
      <c r="A7" s="4" t="s">
        <v>165</v>
      </c>
      <c r="B7" s="52" t="s">
        <v>164</v>
      </c>
      <c r="C7" s="1"/>
      <c r="D7" s="1"/>
      <c r="E7" s="93"/>
      <c r="F7" s="1"/>
      <c r="G7" s="1"/>
      <c r="H7" s="1"/>
      <c r="I7" s="11"/>
    </row>
    <row r="8" spans="1:9" x14ac:dyDescent="0.25">
      <c r="A8" s="1" t="s">
        <v>78</v>
      </c>
      <c r="B8" s="52">
        <v>22686</v>
      </c>
      <c r="C8" s="1"/>
      <c r="D8" s="1"/>
      <c r="E8" s="93"/>
      <c r="F8" s="1"/>
      <c r="G8" s="1"/>
      <c r="H8" s="1"/>
      <c r="I8" s="11"/>
    </row>
    <row r="9" spans="1:9" x14ac:dyDescent="0.25">
      <c r="A9" s="10" t="s">
        <v>44</v>
      </c>
      <c r="B9" s="10"/>
      <c r="C9" s="1"/>
      <c r="D9" s="1">
        <v>0</v>
      </c>
      <c r="E9" s="93"/>
      <c r="F9" s="1"/>
      <c r="G9" s="1"/>
      <c r="H9" s="1"/>
      <c r="I9" s="11"/>
    </row>
    <row r="10" spans="1:9" x14ac:dyDescent="0.25">
      <c r="A10" s="10" t="s">
        <v>45</v>
      </c>
      <c r="B10" s="10"/>
      <c r="C10" s="1"/>
      <c r="D10" s="1">
        <v>0</v>
      </c>
      <c r="E10" s="93"/>
      <c r="F10" s="1"/>
      <c r="G10" s="1"/>
      <c r="H10" s="1"/>
      <c r="I10" s="11"/>
    </row>
    <row r="11" spans="1:9" ht="33.75" customHeight="1" x14ac:dyDescent="0.25">
      <c r="A11" s="94" t="s">
        <v>55</v>
      </c>
      <c r="B11" s="95"/>
      <c r="C11" s="95"/>
      <c r="D11" s="96"/>
      <c r="E11" s="93"/>
      <c r="F11" s="1"/>
      <c r="G11" s="1"/>
      <c r="H11" s="1"/>
      <c r="I11" s="11"/>
    </row>
    <row r="12" spans="1:9" x14ac:dyDescent="0.25">
      <c r="A12" s="4" t="s">
        <v>48</v>
      </c>
      <c r="B12" s="52" t="s">
        <v>79</v>
      </c>
      <c r="C12" s="1"/>
      <c r="D12" s="1"/>
      <c r="E12" s="93"/>
      <c r="F12" s="1"/>
      <c r="G12" s="1"/>
      <c r="H12" s="1"/>
      <c r="I12" s="11"/>
    </row>
    <row r="13" spans="1:9" x14ac:dyDescent="0.25">
      <c r="A13" s="1"/>
      <c r="B13" s="52"/>
      <c r="C13" s="1"/>
      <c r="D13" s="1"/>
      <c r="E13" s="93"/>
      <c r="F13" s="1"/>
      <c r="G13" s="1"/>
      <c r="H13" s="1"/>
      <c r="I13" s="11"/>
    </row>
    <row r="14" spans="1:9" x14ac:dyDescent="0.25">
      <c r="A14" s="10"/>
      <c r="B14" s="10"/>
      <c r="C14" s="1"/>
      <c r="D14" s="1"/>
      <c r="E14" s="93"/>
      <c r="F14" s="1"/>
      <c r="G14" s="1"/>
      <c r="H14" s="1"/>
      <c r="I14" s="11"/>
    </row>
    <row r="15" spans="1:9" x14ac:dyDescent="0.25">
      <c r="A15" s="10"/>
      <c r="B15" s="10"/>
      <c r="C15" s="1"/>
      <c r="D15" s="1"/>
      <c r="E15" s="93"/>
      <c r="F15" s="1"/>
      <c r="G15" s="1"/>
      <c r="H15" s="1"/>
      <c r="I15" s="11"/>
    </row>
    <row r="16" spans="1:9" x14ac:dyDescent="0.25">
      <c r="A16" s="10"/>
      <c r="B16" s="10"/>
      <c r="C16" s="1"/>
      <c r="D16" s="1"/>
      <c r="E16" s="93"/>
      <c r="F16" s="1"/>
      <c r="G16" s="1"/>
      <c r="H16" s="1"/>
      <c r="I16" s="11"/>
    </row>
    <row r="17" spans="1:9" x14ac:dyDescent="0.25">
      <c r="A17" s="4" t="s">
        <v>47</v>
      </c>
      <c r="B17" s="52" t="s">
        <v>80</v>
      </c>
      <c r="C17" s="1"/>
      <c r="D17" s="1"/>
      <c r="E17" s="93"/>
      <c r="F17" s="1"/>
      <c r="G17" s="1"/>
      <c r="H17" s="1"/>
      <c r="I17" s="11"/>
    </row>
    <row r="18" spans="1:9" x14ac:dyDescent="0.25">
      <c r="A18" s="1"/>
      <c r="B18" s="52"/>
      <c r="C18" s="1"/>
      <c r="D18" s="1"/>
      <c r="E18" s="93"/>
      <c r="F18" s="1"/>
      <c r="G18" s="1"/>
      <c r="H18" s="1"/>
      <c r="I18" s="11"/>
    </row>
    <row r="19" spans="1:9" x14ac:dyDescent="0.25">
      <c r="A19" s="10"/>
      <c r="B19" s="10"/>
      <c r="C19" s="1"/>
      <c r="D19" s="1"/>
      <c r="E19" s="93"/>
      <c r="F19" s="1"/>
      <c r="G19" s="1"/>
      <c r="H19" s="1"/>
      <c r="I19" s="11"/>
    </row>
    <row r="20" spans="1:9" x14ac:dyDescent="0.25">
      <c r="A20" s="10"/>
      <c r="B20" s="10"/>
      <c r="C20" s="1"/>
      <c r="D20" s="1"/>
      <c r="E20" s="93"/>
      <c r="F20" s="1"/>
      <c r="G20" s="1"/>
      <c r="H20" s="1"/>
      <c r="I20" s="11"/>
    </row>
    <row r="21" spans="1:9" x14ac:dyDescent="0.25">
      <c r="A21" s="10"/>
      <c r="B21" s="10"/>
      <c r="C21" s="1"/>
      <c r="D21" s="1"/>
      <c r="E21" s="93"/>
      <c r="F21" s="1"/>
      <c r="G21" s="1"/>
      <c r="H21" s="1"/>
      <c r="I21" s="11"/>
    </row>
    <row r="22" spans="1:9" x14ac:dyDescent="0.25">
      <c r="A22" s="4" t="s">
        <v>46</v>
      </c>
      <c r="B22" s="1" t="s">
        <v>84</v>
      </c>
      <c r="C22" s="1"/>
      <c r="D22" s="1"/>
      <c r="E22" s="93"/>
      <c r="F22" s="1"/>
      <c r="G22" s="1"/>
      <c r="H22" s="1"/>
      <c r="I22" s="11"/>
    </row>
    <row r="23" spans="1:9" x14ac:dyDescent="0.25">
      <c r="A23" s="10" t="s">
        <v>52</v>
      </c>
      <c r="B23" s="10"/>
      <c r="C23" s="1"/>
      <c r="D23" s="1">
        <v>0</v>
      </c>
      <c r="E23" s="93"/>
      <c r="F23" s="1"/>
      <c r="G23" s="1"/>
      <c r="H23" s="1"/>
      <c r="I23" s="11"/>
    </row>
    <row r="24" spans="1:9" x14ac:dyDescent="0.25">
      <c r="A24" s="10" t="s">
        <v>52</v>
      </c>
      <c r="B24" s="10"/>
      <c r="C24" s="1"/>
      <c r="D24" s="1">
        <v>0</v>
      </c>
      <c r="E24" s="93"/>
      <c r="F24" s="1"/>
      <c r="G24" s="1"/>
      <c r="H24" s="1"/>
      <c r="I24" s="11"/>
    </row>
    <row r="25" spans="1:9" x14ac:dyDescent="0.25">
      <c r="A25" s="1"/>
      <c r="B25" s="1"/>
      <c r="C25" s="1"/>
      <c r="D25" s="1"/>
      <c r="E25" s="93"/>
      <c r="F25" s="1"/>
      <c r="G25" s="1"/>
      <c r="H25" s="1"/>
      <c r="I25" s="11"/>
    </row>
    <row r="26" spans="1:9" x14ac:dyDescent="0.25">
      <c r="A26" s="4" t="s">
        <v>49</v>
      </c>
      <c r="B26" s="4"/>
      <c r="C26" s="1"/>
      <c r="D26" s="1"/>
      <c r="E26" s="93"/>
      <c r="F26" s="1"/>
      <c r="G26" s="1"/>
      <c r="H26" s="1"/>
      <c r="I26" s="11"/>
    </row>
    <row r="27" spans="1:9" x14ac:dyDescent="0.25">
      <c r="A27" s="1" t="s">
        <v>81</v>
      </c>
      <c r="B27" s="1">
        <v>52936.99</v>
      </c>
      <c r="D27" s="1"/>
      <c r="E27" s="5"/>
      <c r="F27" s="1"/>
      <c r="G27" s="1"/>
      <c r="H27" s="1"/>
      <c r="I27" s="11"/>
    </row>
    <row r="28" spans="1:9" x14ac:dyDescent="0.25">
      <c r="A28" s="4" t="s">
        <v>0</v>
      </c>
      <c r="B28" s="4"/>
      <c r="C28" s="1"/>
      <c r="D28" s="1"/>
      <c r="E28" s="5"/>
      <c r="F28" s="1"/>
      <c r="G28" s="1"/>
      <c r="H28" s="1"/>
      <c r="I28" s="11"/>
    </row>
    <row r="29" spans="1:9" x14ac:dyDescent="0.25">
      <c r="A29" s="10" t="s">
        <v>66</v>
      </c>
      <c r="B29" s="10"/>
      <c r="C29" s="1"/>
      <c r="D29" s="1">
        <v>0</v>
      </c>
      <c r="E29" s="5"/>
      <c r="F29" s="1"/>
      <c r="G29" s="7"/>
      <c r="H29" s="1"/>
      <c r="I29" s="11"/>
    </row>
    <row r="30" spans="1:9" x14ac:dyDescent="0.25">
      <c r="A30" s="10" t="s">
        <v>67</v>
      </c>
      <c r="B30" s="10"/>
      <c r="C30" s="1"/>
      <c r="D30" s="1">
        <v>0</v>
      </c>
      <c r="E30" s="5"/>
      <c r="F30" s="1"/>
      <c r="G30" s="7"/>
      <c r="H30" s="1"/>
      <c r="I30" s="11"/>
    </row>
    <row r="31" spans="1:9" x14ac:dyDescent="0.25">
      <c r="A31" s="10" t="s">
        <v>68</v>
      </c>
      <c r="B31" s="10"/>
      <c r="C31" s="1"/>
      <c r="D31" s="1">
        <v>0</v>
      </c>
      <c r="E31" s="5"/>
      <c r="F31" s="1"/>
      <c r="G31" s="7"/>
      <c r="H31" s="1"/>
      <c r="I31" s="11"/>
    </row>
    <row r="32" spans="1:9" ht="26.4" x14ac:dyDescent="0.25">
      <c r="A32" s="29" t="s">
        <v>70</v>
      </c>
      <c r="B32" s="29"/>
      <c r="C32" s="1"/>
      <c r="D32" s="1">
        <v>0</v>
      </c>
      <c r="E32" s="5"/>
      <c r="F32" s="1"/>
      <c r="G32" s="7"/>
      <c r="H32" s="1"/>
      <c r="I32" s="11"/>
    </row>
    <row r="33" spans="1:9" x14ac:dyDescent="0.25">
      <c r="A33" s="4" t="s">
        <v>1</v>
      </c>
      <c r="B33" s="4"/>
      <c r="C33" s="1"/>
      <c r="D33" s="1"/>
      <c r="E33" s="5"/>
      <c r="F33" s="1"/>
      <c r="G33" s="1"/>
      <c r="H33" s="1"/>
      <c r="I33" s="11"/>
    </row>
    <row r="34" spans="1:9" x14ac:dyDescent="0.25">
      <c r="A34" s="10" t="s">
        <v>44</v>
      </c>
      <c r="B34" s="10"/>
      <c r="C34" s="1"/>
      <c r="D34" s="73">
        <v>9000</v>
      </c>
      <c r="E34" s="5"/>
      <c r="F34" s="1"/>
      <c r="G34" s="1"/>
      <c r="H34" s="1"/>
      <c r="I34" s="11"/>
    </row>
    <row r="35" spans="1:9" x14ac:dyDescent="0.25">
      <c r="A35" s="10" t="s">
        <v>45</v>
      </c>
      <c r="B35" s="10"/>
      <c r="C35" s="1"/>
      <c r="D35" s="1">
        <v>0</v>
      </c>
      <c r="E35" s="5"/>
      <c r="F35" s="1"/>
      <c r="G35" s="1"/>
      <c r="H35" s="1"/>
      <c r="I35" s="11"/>
    </row>
    <row r="36" spans="1:9" x14ac:dyDescent="0.25">
      <c r="A36" s="4" t="s">
        <v>2</v>
      </c>
      <c r="B36" s="4"/>
      <c r="C36" s="1"/>
      <c r="D36" s="1"/>
      <c r="E36" s="5"/>
      <c r="F36" s="1"/>
      <c r="G36" s="1"/>
      <c r="H36" s="1"/>
      <c r="I36" s="11"/>
    </row>
    <row r="37" spans="1:9" x14ac:dyDescent="0.25">
      <c r="A37" s="10" t="s">
        <v>44</v>
      </c>
      <c r="B37" s="10"/>
      <c r="C37" s="1"/>
      <c r="D37" s="73">
        <v>3000</v>
      </c>
      <c r="E37" s="5"/>
      <c r="F37" s="1"/>
      <c r="G37" s="1"/>
      <c r="H37" s="1"/>
      <c r="I37" s="11"/>
    </row>
    <row r="38" spans="1:9" x14ac:dyDescent="0.25">
      <c r="A38" s="10" t="s">
        <v>45</v>
      </c>
      <c r="B38" s="10"/>
      <c r="C38" s="1"/>
      <c r="D38" s="1">
        <v>0</v>
      </c>
      <c r="E38" s="5"/>
      <c r="F38" s="1"/>
      <c r="G38" s="1"/>
      <c r="H38" s="1"/>
      <c r="I38" s="11"/>
    </row>
    <row r="39" spans="1:9" x14ac:dyDescent="0.25">
      <c r="A39" s="10" t="s">
        <v>85</v>
      </c>
      <c r="B39" s="10"/>
      <c r="C39" s="1"/>
      <c r="D39" s="89">
        <v>7000</v>
      </c>
      <c r="E39" s="5"/>
      <c r="F39" s="1"/>
      <c r="G39" s="1"/>
      <c r="H39" s="1"/>
      <c r="I39" s="11"/>
    </row>
    <row r="40" spans="1:9" x14ac:dyDescent="0.25">
      <c r="A40" s="10" t="s">
        <v>86</v>
      </c>
      <c r="B40" s="10"/>
      <c r="C40" s="1"/>
      <c r="D40" s="89">
        <v>2000</v>
      </c>
      <c r="E40" s="5"/>
      <c r="F40" s="1"/>
      <c r="G40" s="1"/>
      <c r="H40" s="1"/>
      <c r="I40" s="11"/>
    </row>
    <row r="41" spans="1:9" x14ac:dyDescent="0.25">
      <c r="A41" s="10" t="s">
        <v>50</v>
      </c>
      <c r="B41" s="10"/>
      <c r="C41" s="1"/>
      <c r="D41" s="89">
        <v>2000</v>
      </c>
      <c r="E41" s="5"/>
      <c r="F41" s="1"/>
      <c r="G41" s="1"/>
      <c r="H41" s="1"/>
      <c r="I41" s="11"/>
    </row>
    <row r="42" spans="1:9" x14ac:dyDescent="0.25">
      <c r="A42" s="10" t="s">
        <v>51</v>
      </c>
      <c r="B42" s="10"/>
      <c r="C42" s="1"/>
      <c r="D42" s="1">
        <v>0</v>
      </c>
      <c r="E42" s="5"/>
      <c r="F42" s="1"/>
      <c r="G42" s="1"/>
      <c r="H42" s="1"/>
      <c r="I42" s="11"/>
    </row>
    <row r="43" spans="1:9" x14ac:dyDescent="0.25">
      <c r="A43" s="4" t="s">
        <v>161</v>
      </c>
      <c r="B43" s="4"/>
      <c r="C43" s="1"/>
      <c r="D43" s="1"/>
      <c r="E43" s="5"/>
      <c r="F43" s="1"/>
      <c r="G43" s="1"/>
      <c r="H43" s="1"/>
      <c r="I43" s="11"/>
    </row>
    <row r="44" spans="1:9" x14ac:dyDescent="0.25">
      <c r="A44" s="10" t="s">
        <v>44</v>
      </c>
      <c r="B44" s="10"/>
      <c r="C44" s="1"/>
      <c r="D44" s="73">
        <v>1500</v>
      </c>
      <c r="E44" s="5"/>
      <c r="F44" s="1"/>
      <c r="G44" s="1"/>
      <c r="H44" s="1"/>
      <c r="I44" s="11"/>
    </row>
    <row r="45" spans="1:9" x14ac:dyDescent="0.25">
      <c r="A45" s="10" t="s">
        <v>45</v>
      </c>
      <c r="B45" s="10"/>
      <c r="C45" s="1"/>
      <c r="D45" s="1">
        <v>0</v>
      </c>
      <c r="E45" s="5"/>
      <c r="F45" s="1"/>
      <c r="G45" s="1"/>
      <c r="H45" s="1"/>
      <c r="I45" s="11"/>
    </row>
    <row r="46" spans="1:9" x14ac:dyDescent="0.25">
      <c r="A46" s="4" t="s">
        <v>162</v>
      </c>
      <c r="B46" s="4"/>
      <c r="C46" s="1"/>
      <c r="D46" s="1"/>
      <c r="E46" s="5"/>
      <c r="F46" s="1"/>
      <c r="G46" s="1"/>
      <c r="H46" s="1"/>
      <c r="I46" s="11"/>
    </row>
    <row r="47" spans="1:9" x14ac:dyDescent="0.25">
      <c r="A47" s="10" t="s">
        <v>44</v>
      </c>
      <c r="B47" s="10"/>
      <c r="C47" s="1"/>
      <c r="D47" s="73">
        <v>1500</v>
      </c>
      <c r="E47" s="5"/>
      <c r="F47" s="1"/>
      <c r="G47" s="1"/>
      <c r="H47" s="1"/>
      <c r="I47" s="11"/>
    </row>
    <row r="48" spans="1:9" x14ac:dyDescent="0.25">
      <c r="A48" s="72" t="s">
        <v>189</v>
      </c>
      <c r="B48" s="10"/>
      <c r="C48" s="1"/>
      <c r="D48" s="1">
        <v>0</v>
      </c>
      <c r="E48" s="5"/>
      <c r="F48" s="1"/>
      <c r="G48" s="1"/>
      <c r="H48" s="1"/>
      <c r="I48" s="11"/>
    </row>
    <row r="49" spans="1:9" x14ac:dyDescent="0.25">
      <c r="A49" s="1" t="s">
        <v>44</v>
      </c>
      <c r="B49" s="1"/>
      <c r="C49" s="1"/>
      <c r="D49" s="73">
        <v>1500</v>
      </c>
      <c r="E49" s="5"/>
      <c r="F49" s="1"/>
      <c r="G49" s="1"/>
      <c r="H49" s="1"/>
      <c r="I49" s="11"/>
    </row>
    <row r="50" spans="1:9" x14ac:dyDescent="0.25">
      <c r="A50" s="4" t="s">
        <v>163</v>
      </c>
      <c r="B50" s="1"/>
      <c r="C50" s="1"/>
      <c r="D50" s="1"/>
      <c r="E50" s="5"/>
      <c r="F50" s="1"/>
      <c r="G50" s="1"/>
      <c r="H50" s="1"/>
      <c r="I50" s="11"/>
    </row>
    <row r="51" spans="1:9" x14ac:dyDescent="0.25">
      <c r="A51" s="1" t="s">
        <v>44</v>
      </c>
      <c r="B51" s="1"/>
      <c r="C51" s="1"/>
      <c r="D51" s="73">
        <v>4200</v>
      </c>
      <c r="E51" s="5"/>
      <c r="F51" s="1"/>
      <c r="G51" s="1"/>
      <c r="H51" s="1"/>
      <c r="I51" s="11"/>
    </row>
    <row r="52" spans="1:9" x14ac:dyDescent="0.25">
      <c r="A52" s="4" t="s">
        <v>57</v>
      </c>
      <c r="B52" s="4"/>
      <c r="C52" s="1"/>
      <c r="D52" s="1"/>
      <c r="E52" s="5"/>
      <c r="F52" s="1"/>
      <c r="G52" s="1"/>
      <c r="H52" s="1"/>
      <c r="I52" s="11"/>
    </row>
    <row r="53" spans="1:9" x14ac:dyDescent="0.25">
      <c r="A53" s="10" t="s">
        <v>58</v>
      </c>
      <c r="B53" s="10"/>
      <c r="C53" s="1"/>
      <c r="D53" s="77">
        <v>2500</v>
      </c>
      <c r="E53" s="5"/>
      <c r="F53" s="1"/>
      <c r="G53" s="1"/>
      <c r="H53" s="1"/>
      <c r="I53" s="11"/>
    </row>
    <row r="54" spans="1:9" x14ac:dyDescent="0.25">
      <c r="A54" s="10" t="s">
        <v>190</v>
      </c>
      <c r="B54" s="10"/>
      <c r="C54" s="79">
        <v>300</v>
      </c>
      <c r="D54" s="77">
        <v>600</v>
      </c>
      <c r="E54" s="5"/>
      <c r="F54" s="1"/>
      <c r="G54" s="1"/>
      <c r="H54" s="1"/>
      <c r="I54" s="11"/>
    </row>
    <row r="55" spans="1:9" x14ac:dyDescent="0.25">
      <c r="A55" s="10" t="s">
        <v>166</v>
      </c>
      <c r="B55" s="10"/>
      <c r="C55" s="79">
        <v>500</v>
      </c>
      <c r="D55" s="77">
        <v>500</v>
      </c>
      <c r="E55" s="5"/>
      <c r="F55" s="1"/>
      <c r="G55" s="1"/>
      <c r="H55" s="1"/>
      <c r="I55" s="11"/>
    </row>
    <row r="56" spans="1:9" x14ac:dyDescent="0.25">
      <c r="A56" s="10" t="s">
        <v>167</v>
      </c>
      <c r="B56" s="10"/>
      <c r="C56" s="1"/>
      <c r="D56" s="77">
        <v>800</v>
      </c>
      <c r="E56" s="5"/>
      <c r="F56" s="1"/>
      <c r="G56" s="1"/>
      <c r="H56" s="1"/>
      <c r="I56" s="11"/>
    </row>
    <row r="57" spans="1:9" x14ac:dyDescent="0.25">
      <c r="A57" s="10" t="s">
        <v>168</v>
      </c>
      <c r="B57" s="10"/>
      <c r="C57" s="1"/>
      <c r="D57" s="77">
        <v>1500</v>
      </c>
      <c r="E57" s="5"/>
      <c r="F57" s="1"/>
      <c r="G57" s="1"/>
      <c r="H57" s="1"/>
      <c r="I57" s="11"/>
    </row>
    <row r="58" spans="1:9" x14ac:dyDescent="0.25">
      <c r="A58" s="10" t="s">
        <v>169</v>
      </c>
      <c r="B58" s="10"/>
      <c r="C58" s="1"/>
      <c r="D58" s="77">
        <v>500</v>
      </c>
      <c r="E58" s="5"/>
      <c r="F58" s="1"/>
      <c r="G58" s="1"/>
      <c r="H58" s="1"/>
      <c r="I58" s="11"/>
    </row>
    <row r="59" spans="1:9" x14ac:dyDescent="0.25">
      <c r="A59" s="10" t="s">
        <v>191</v>
      </c>
      <c r="B59" s="10"/>
      <c r="C59" s="1"/>
      <c r="D59" s="77">
        <v>1000</v>
      </c>
      <c r="E59" s="5"/>
      <c r="F59" s="1"/>
      <c r="G59" s="1"/>
      <c r="H59" s="1"/>
      <c r="I59" s="11"/>
    </row>
    <row r="60" spans="1:9" x14ac:dyDescent="0.25">
      <c r="A60" s="10" t="s">
        <v>170</v>
      </c>
      <c r="B60" s="10"/>
      <c r="C60" s="1"/>
      <c r="D60" s="77">
        <v>10000</v>
      </c>
      <c r="E60" s="5"/>
      <c r="F60" s="1"/>
      <c r="G60" s="1"/>
      <c r="H60" s="1"/>
      <c r="I60" s="11"/>
    </row>
    <row r="61" spans="1:9" x14ac:dyDescent="0.25">
      <c r="A61" s="10" t="s">
        <v>171</v>
      </c>
      <c r="B61" s="10"/>
      <c r="C61" s="1"/>
      <c r="D61" s="77">
        <v>800</v>
      </c>
      <c r="E61" s="5"/>
      <c r="F61" s="1"/>
      <c r="G61" s="1"/>
      <c r="H61" s="1"/>
      <c r="I61" s="11"/>
    </row>
    <row r="62" spans="1:9" x14ac:dyDescent="0.25">
      <c r="A62" s="10" t="s">
        <v>192</v>
      </c>
      <c r="B62" s="10"/>
      <c r="C62" s="1"/>
      <c r="D62" s="77">
        <v>150</v>
      </c>
      <c r="E62" s="5"/>
      <c r="F62" s="1"/>
      <c r="G62" s="1"/>
      <c r="H62" s="1"/>
      <c r="I62" s="11"/>
    </row>
    <row r="63" spans="1:9" x14ac:dyDescent="0.25">
      <c r="A63" s="10" t="s">
        <v>172</v>
      </c>
      <c r="B63" s="10"/>
      <c r="C63" s="1"/>
      <c r="D63" s="77">
        <v>800</v>
      </c>
      <c r="E63" s="5"/>
      <c r="F63" s="1"/>
      <c r="G63" s="1"/>
      <c r="H63" s="1"/>
      <c r="I63" s="11"/>
    </row>
    <row r="64" spans="1:9" x14ac:dyDescent="0.25">
      <c r="A64" s="10" t="s">
        <v>173</v>
      </c>
      <c r="B64" s="10"/>
      <c r="C64" s="1"/>
      <c r="D64" s="77">
        <v>20000</v>
      </c>
      <c r="E64" s="5"/>
      <c r="F64" s="1"/>
      <c r="G64" s="1"/>
      <c r="H64" s="1"/>
      <c r="I64" s="11"/>
    </row>
    <row r="65" spans="1:9" x14ac:dyDescent="0.25">
      <c r="A65" s="4" t="s">
        <v>60</v>
      </c>
      <c r="B65" s="4"/>
      <c r="C65" s="1"/>
      <c r="D65" s="1"/>
      <c r="E65" s="5"/>
      <c r="F65" s="1"/>
      <c r="G65" s="1"/>
      <c r="H65" s="1"/>
      <c r="I65" s="11"/>
    </row>
    <row r="66" spans="1:9" x14ac:dyDescent="0.25">
      <c r="A66" s="10" t="s">
        <v>61</v>
      </c>
      <c r="B66" s="10"/>
      <c r="C66" s="1">
        <v>0</v>
      </c>
      <c r="D66" s="1">
        <v>0</v>
      </c>
      <c r="E66" s="5"/>
      <c r="F66" s="1"/>
      <c r="G66" s="1"/>
      <c r="H66" s="1"/>
      <c r="I66" s="11"/>
    </row>
    <row r="67" spans="1:9" x14ac:dyDescent="0.25">
      <c r="A67" s="10" t="s">
        <v>83</v>
      </c>
      <c r="B67" s="10"/>
      <c r="C67" s="1">
        <v>0</v>
      </c>
      <c r="D67" s="1">
        <v>0</v>
      </c>
      <c r="E67" s="5"/>
      <c r="F67" s="1"/>
      <c r="G67" s="1"/>
      <c r="H67" s="1"/>
      <c r="I67" s="11"/>
    </row>
    <row r="68" spans="1:9" x14ac:dyDescent="0.25">
      <c r="A68" s="72" t="s">
        <v>174</v>
      </c>
      <c r="B68" s="10"/>
      <c r="C68" s="10"/>
      <c r="D68" s="1"/>
      <c r="E68" s="5"/>
      <c r="F68" s="1"/>
      <c r="G68" s="1"/>
      <c r="H68" s="1"/>
      <c r="I68" s="11"/>
    </row>
    <row r="69" spans="1:9" x14ac:dyDescent="0.25">
      <c r="A69" s="10" t="s">
        <v>175</v>
      </c>
      <c r="B69" s="10"/>
      <c r="C69" s="10"/>
      <c r="D69" s="75">
        <v>80</v>
      </c>
      <c r="E69" s="5"/>
      <c r="F69" s="1"/>
      <c r="G69" s="1"/>
      <c r="H69" s="1"/>
      <c r="I69" s="11"/>
    </row>
    <row r="70" spans="1:9" x14ac:dyDescent="0.25">
      <c r="A70" s="10" t="s">
        <v>176</v>
      </c>
      <c r="B70" s="10"/>
      <c r="C70" s="10"/>
      <c r="D70" s="75">
        <v>500</v>
      </c>
      <c r="E70" s="5"/>
      <c r="F70" s="1"/>
      <c r="G70" s="1"/>
      <c r="H70" s="1"/>
      <c r="I70" s="11"/>
    </row>
    <row r="71" spans="1:9" x14ac:dyDescent="0.25">
      <c r="A71" s="10" t="s">
        <v>193</v>
      </c>
      <c r="B71" s="10"/>
      <c r="C71" s="10"/>
      <c r="D71" s="75">
        <v>500</v>
      </c>
      <c r="E71" s="5"/>
      <c r="F71" s="1"/>
      <c r="G71" s="1"/>
      <c r="H71" s="1"/>
      <c r="I71" s="11"/>
    </row>
    <row r="72" spans="1:9" x14ac:dyDescent="0.25">
      <c r="A72" s="10" t="s">
        <v>177</v>
      </c>
      <c r="B72" s="10"/>
      <c r="C72" s="10"/>
      <c r="D72" s="75">
        <v>1000</v>
      </c>
      <c r="E72" s="5"/>
      <c r="F72" s="1"/>
      <c r="G72" s="1"/>
      <c r="H72" s="1"/>
      <c r="I72" s="11"/>
    </row>
    <row r="73" spans="1:9" x14ac:dyDescent="0.25">
      <c r="A73" s="10" t="s">
        <v>178</v>
      </c>
      <c r="B73" s="10"/>
      <c r="C73" s="10"/>
      <c r="D73" s="75">
        <v>200</v>
      </c>
      <c r="E73" s="5"/>
      <c r="F73" s="1"/>
      <c r="G73" s="1"/>
      <c r="H73" s="1"/>
      <c r="I73" s="11"/>
    </row>
    <row r="74" spans="1:9" x14ac:dyDescent="0.25">
      <c r="A74" s="10" t="s">
        <v>179</v>
      </c>
      <c r="B74" s="10"/>
      <c r="C74" s="10"/>
      <c r="D74" s="75">
        <v>200</v>
      </c>
      <c r="E74" s="5"/>
      <c r="F74" s="1"/>
      <c r="G74" s="1"/>
      <c r="H74" s="1"/>
      <c r="I74" s="11"/>
    </row>
    <row r="75" spans="1:9" x14ac:dyDescent="0.25">
      <c r="A75" s="10" t="s">
        <v>180</v>
      </c>
      <c r="B75" s="10"/>
      <c r="C75" s="10"/>
      <c r="D75" s="75">
        <v>500</v>
      </c>
      <c r="E75" s="5"/>
      <c r="F75" s="1"/>
      <c r="G75" s="1"/>
      <c r="H75" s="1"/>
      <c r="I75" s="11"/>
    </row>
    <row r="76" spans="1:9" x14ac:dyDescent="0.25">
      <c r="A76" s="10" t="s">
        <v>181</v>
      </c>
      <c r="B76" s="10"/>
      <c r="C76" s="10"/>
      <c r="D76" s="75">
        <v>150</v>
      </c>
      <c r="E76" s="5"/>
      <c r="F76" s="1"/>
      <c r="G76" s="1"/>
      <c r="H76" s="1"/>
      <c r="I76" s="11"/>
    </row>
    <row r="77" spans="1:9" x14ac:dyDescent="0.25">
      <c r="A77" s="10" t="s">
        <v>182</v>
      </c>
      <c r="B77" s="10"/>
      <c r="C77" s="10"/>
      <c r="D77" s="75">
        <v>800</v>
      </c>
      <c r="E77" s="5"/>
      <c r="F77" s="1"/>
      <c r="G77" s="1"/>
      <c r="H77" s="1"/>
      <c r="I77" s="11"/>
    </row>
    <row r="78" spans="1:9" x14ac:dyDescent="0.25">
      <c r="A78" s="10" t="s">
        <v>183</v>
      </c>
      <c r="B78" s="10"/>
      <c r="C78" s="10"/>
      <c r="D78" s="75">
        <v>3000</v>
      </c>
      <c r="E78" s="5"/>
      <c r="F78" s="1"/>
      <c r="G78" s="1"/>
      <c r="H78" s="1"/>
      <c r="I78" s="11"/>
    </row>
    <row r="79" spans="1:9" x14ac:dyDescent="0.25">
      <c r="A79" s="10" t="s">
        <v>184</v>
      </c>
      <c r="B79" s="10"/>
      <c r="C79" s="1"/>
      <c r="D79" s="75">
        <v>2500</v>
      </c>
      <c r="E79" s="5"/>
      <c r="F79" s="1"/>
      <c r="G79" s="1"/>
      <c r="H79" s="1"/>
      <c r="I79" s="11"/>
    </row>
    <row r="80" spans="1:9" x14ac:dyDescent="0.25">
      <c r="A80" s="1"/>
      <c r="B80" s="1"/>
      <c r="C80" s="1"/>
      <c r="D80" s="1"/>
      <c r="E80" s="5"/>
      <c r="F80" s="1"/>
      <c r="G80" s="1"/>
      <c r="H80" s="1"/>
      <c r="I80" s="4"/>
    </row>
    <row r="81" spans="1:9" x14ac:dyDescent="0.25">
      <c r="A81" s="4" t="s">
        <v>4</v>
      </c>
      <c r="B81" s="4"/>
      <c r="C81" s="1"/>
      <c r="D81" s="1"/>
      <c r="E81" s="5"/>
      <c r="F81" s="1"/>
      <c r="G81" s="1"/>
      <c r="H81" s="1"/>
      <c r="I81" s="1"/>
    </row>
    <row r="82" spans="1:9" x14ac:dyDescent="0.25">
      <c r="A82" s="92" t="s">
        <v>194</v>
      </c>
      <c r="B82" s="4"/>
      <c r="C82" s="1"/>
      <c r="D82" s="1"/>
      <c r="E82" s="5"/>
      <c r="F82" s="1"/>
      <c r="G82" s="1"/>
      <c r="H82" s="1"/>
      <c r="I82" s="1"/>
    </row>
    <row r="83" spans="1:9" x14ac:dyDescent="0.25">
      <c r="A83" s="10" t="s">
        <v>53</v>
      </c>
      <c r="B83" s="10"/>
      <c r="C83" s="1"/>
      <c r="D83" s="83">
        <v>150</v>
      </c>
      <c r="E83" s="5"/>
      <c r="F83" s="1"/>
      <c r="G83" s="1"/>
      <c r="H83" s="1"/>
      <c r="I83" s="1"/>
    </row>
    <row r="84" spans="1:9" x14ac:dyDescent="0.25">
      <c r="A84" s="10" t="s">
        <v>54</v>
      </c>
      <c r="B84" s="10"/>
      <c r="C84" s="82">
        <v>50</v>
      </c>
      <c r="D84" s="1"/>
      <c r="E84" s="5"/>
      <c r="F84" s="1"/>
      <c r="G84" s="1"/>
      <c r="H84" s="1"/>
      <c r="I84" s="1"/>
    </row>
    <row r="85" spans="1:9" x14ac:dyDescent="0.25">
      <c r="A85" s="10" t="s">
        <v>59</v>
      </c>
      <c r="B85" s="10"/>
      <c r="C85" s="1">
        <v>0</v>
      </c>
      <c r="D85" s="1"/>
      <c r="E85" s="5"/>
      <c r="F85" s="1"/>
      <c r="G85" s="1"/>
      <c r="H85" s="1"/>
      <c r="I85" s="1"/>
    </row>
    <row r="86" spans="1:9" x14ac:dyDescent="0.25">
      <c r="A86" s="10" t="s">
        <v>87</v>
      </c>
      <c r="B86" s="10"/>
      <c r="C86" s="1"/>
      <c r="D86" s="1">
        <v>0</v>
      </c>
      <c r="E86" s="5"/>
      <c r="F86" s="1"/>
      <c r="G86" s="1"/>
      <c r="H86" s="1"/>
      <c r="I86" s="1"/>
    </row>
    <row r="87" spans="1:9" x14ac:dyDescent="0.25">
      <c r="A87" s="10" t="s">
        <v>52</v>
      </c>
      <c r="B87" s="10"/>
      <c r="C87" s="1"/>
      <c r="D87" s="1"/>
      <c r="E87" s="5"/>
      <c r="F87" s="1"/>
      <c r="G87" s="1"/>
      <c r="H87" s="1"/>
      <c r="I87" s="1"/>
    </row>
    <row r="88" spans="1:9" x14ac:dyDescent="0.25">
      <c r="A88" s="10" t="s">
        <v>52</v>
      </c>
      <c r="B88" s="10"/>
      <c r="C88" s="1"/>
      <c r="D88" s="1"/>
      <c r="E88" s="5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5"/>
      <c r="F89" s="1"/>
      <c r="G89" s="1"/>
      <c r="H89" s="1"/>
      <c r="I89" s="1"/>
    </row>
    <row r="90" spans="1:9" s="14" customFormat="1" x14ac:dyDescent="0.25">
      <c r="A90" s="12" t="s">
        <v>64</v>
      </c>
      <c r="B90" s="12"/>
      <c r="C90" s="12">
        <f>SUM(C3:C89)</f>
        <v>76472.990000000005</v>
      </c>
      <c r="D90" s="12">
        <f>SUM(D6:D89)</f>
        <v>80430</v>
      </c>
      <c r="E90" s="13"/>
      <c r="F90" s="12"/>
      <c r="G90" s="12"/>
      <c r="H90" s="12"/>
      <c r="I90" s="12"/>
    </row>
    <row r="91" spans="1:9" x14ac:dyDescent="0.25">
      <c r="A91" s="8" t="s">
        <v>62</v>
      </c>
      <c r="B91" s="8"/>
      <c r="C91" s="1">
        <f>-(C90-D90)</f>
        <v>3957.0099999999948</v>
      </c>
      <c r="D91" s="16"/>
      <c r="E91" s="5"/>
      <c r="F91" s="1"/>
      <c r="G91" s="1"/>
      <c r="H91" s="1"/>
      <c r="I91" s="1"/>
    </row>
    <row r="92" spans="1:9" x14ac:dyDescent="0.25">
      <c r="A92" s="8" t="s">
        <v>63</v>
      </c>
      <c r="B92" s="8"/>
      <c r="C92" s="16"/>
      <c r="D92" s="1"/>
      <c r="E92" s="15"/>
      <c r="F92" s="1"/>
      <c r="G92" s="1"/>
      <c r="H92" s="1"/>
      <c r="I92" s="1"/>
    </row>
    <row r="93" spans="1:9" x14ac:dyDescent="0.25">
      <c r="A93" s="8"/>
      <c r="B93" s="8"/>
      <c r="C93" s="12">
        <f>SUM(C90+C91)</f>
        <v>80430</v>
      </c>
      <c r="D93" s="12">
        <f>SUM(D90+D92)</f>
        <v>80430</v>
      </c>
      <c r="E93" s="15"/>
      <c r="F93" s="1"/>
      <c r="G93" s="1"/>
      <c r="H93" s="1"/>
      <c r="I93" s="1"/>
    </row>
    <row r="94" spans="1:9" s="9" customFormat="1" x14ac:dyDescent="0.25">
      <c r="A94" s="17"/>
      <c r="B94" s="17"/>
      <c r="C94" s="18"/>
      <c r="D94" s="20"/>
      <c r="E94" s="19"/>
      <c r="F94" s="20"/>
      <c r="G94" s="20"/>
      <c r="H94" s="20"/>
      <c r="I94" s="20"/>
    </row>
    <row r="95" spans="1:9" x14ac:dyDescent="0.25">
      <c r="A95" s="4" t="s">
        <v>195</v>
      </c>
      <c r="B95" s="4"/>
      <c r="C95" s="1" t="s">
        <v>196</v>
      </c>
      <c r="D95" s="21"/>
      <c r="E95" s="19"/>
      <c r="F95" s="9"/>
      <c r="G95" s="9"/>
      <c r="H95" s="9"/>
      <c r="I95" s="9"/>
    </row>
    <row r="99" spans="1:4" x14ac:dyDescent="0.25">
      <c r="A99" s="90"/>
      <c r="B99" s="90"/>
      <c r="C99" s="91"/>
      <c r="D99" s="91"/>
    </row>
    <row r="100" spans="1:4" x14ac:dyDescent="0.25">
      <c r="A100" s="91"/>
      <c r="B100" s="91"/>
      <c r="C100" s="91"/>
      <c r="D100" s="91"/>
    </row>
    <row r="101" spans="1:4" x14ac:dyDescent="0.25">
      <c r="A101" s="91"/>
      <c r="B101" s="91"/>
      <c r="C101" s="91"/>
      <c r="D101" s="91"/>
    </row>
  </sheetData>
  <mergeCells count="2">
    <mergeCell ref="E1:E26"/>
    <mergeCell ref="A11:D1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4" fitToHeight="4" orientation="portrait" cellComments="asDisplayed" r:id="rId1"/>
  <headerFooter alignWithMargins="0">
    <oddHeader>&amp;CBezeichnung der Hochschülerinnen- und Hochschülerschaft</oddHeader>
    <oddFooter xml:space="preserve">&amp;LBeispielfall Überleitung JVA gem. § 11 Abs. 6 HS-WV&amp;R&amp;D &amp;T </oddFooter>
  </headerFooter>
  <rowBreaks count="2" manualBreakCount="2">
    <brk id="25" max="16383" man="1"/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F51"/>
  <sheetViews>
    <sheetView zoomScale="90" zoomScaleNormal="90" zoomScaleSheetLayoutView="100" zoomScalePageLayoutView="110" workbookViewId="0">
      <pane ySplit="1" topLeftCell="A2" activePane="bottomLeft" state="frozen"/>
      <selection activeCell="B13" sqref="B13"/>
      <selection pane="bottomLeft" activeCell="A41" sqref="A41"/>
    </sheetView>
  </sheetViews>
  <sheetFormatPr baseColWidth="10" defaultColWidth="11.44140625" defaultRowHeight="13.2" x14ac:dyDescent="0.25"/>
  <cols>
    <col min="1" max="1" width="73" style="23" customWidth="1"/>
    <col min="2" max="2" width="19.6640625" style="23" customWidth="1"/>
    <col min="3" max="3" width="20.6640625" style="23" bestFit="1" customWidth="1"/>
    <col min="4" max="4" width="32.88671875" style="23" bestFit="1" customWidth="1"/>
    <col min="5" max="6" width="12.6640625" style="23" customWidth="1"/>
    <col min="7" max="16384" width="11.44140625" style="23"/>
  </cols>
  <sheetData>
    <row r="1" spans="1:6" ht="31.35" customHeight="1" x14ac:dyDescent="0.25">
      <c r="A1" s="97" t="s">
        <v>187</v>
      </c>
      <c r="B1" s="97"/>
      <c r="C1" s="35"/>
      <c r="E1" s="44" t="s">
        <v>71</v>
      </c>
      <c r="F1" s="44" t="s">
        <v>72</v>
      </c>
    </row>
    <row r="2" spans="1:6" x14ac:dyDescent="0.25">
      <c r="A2" s="27" t="s">
        <v>6</v>
      </c>
      <c r="B2" s="24"/>
      <c r="E2" s="31"/>
      <c r="F2" s="31"/>
    </row>
    <row r="3" spans="1:6" x14ac:dyDescent="0.25">
      <c r="A3" s="25" t="s">
        <v>7</v>
      </c>
      <c r="B3" s="22">
        <f>JVA_referatsbezogen!C3</f>
        <v>75622.990000000005</v>
      </c>
      <c r="C3" s="36"/>
      <c r="E3" s="33">
        <f>B3</f>
        <v>75622.990000000005</v>
      </c>
    </row>
    <row r="4" spans="1:6" x14ac:dyDescent="0.25">
      <c r="A4" s="25" t="s">
        <v>8</v>
      </c>
      <c r="B4" s="22">
        <f>JVA_referatsbezogen!C85</f>
        <v>0</v>
      </c>
      <c r="C4" s="36"/>
      <c r="E4" s="33">
        <f t="shared" ref="E4:E7" si="0">B4</f>
        <v>0</v>
      </c>
    </row>
    <row r="5" spans="1:6" x14ac:dyDescent="0.25">
      <c r="A5" s="25" t="s">
        <v>9</v>
      </c>
      <c r="B5" s="22">
        <v>0</v>
      </c>
      <c r="C5" s="36"/>
      <c r="E5" s="33">
        <f t="shared" si="0"/>
        <v>0</v>
      </c>
    </row>
    <row r="6" spans="1:6" x14ac:dyDescent="0.25">
      <c r="A6" s="25" t="s">
        <v>10</v>
      </c>
      <c r="B6" s="22">
        <v>0</v>
      </c>
      <c r="C6" s="36"/>
      <c r="E6" s="33">
        <f t="shared" si="0"/>
        <v>0</v>
      </c>
    </row>
    <row r="7" spans="1:6" x14ac:dyDescent="0.25">
      <c r="A7" s="25" t="s">
        <v>11</v>
      </c>
      <c r="B7" s="22">
        <v>0</v>
      </c>
      <c r="C7" s="36"/>
      <c r="E7" s="33">
        <f t="shared" si="0"/>
        <v>0</v>
      </c>
    </row>
    <row r="8" spans="1:6" x14ac:dyDescent="0.25">
      <c r="A8" s="38" t="s">
        <v>12</v>
      </c>
      <c r="B8" s="39">
        <f>SUM(B3:B7)</f>
        <v>75622.990000000005</v>
      </c>
      <c r="C8" s="34"/>
    </row>
    <row r="9" spans="1:6" x14ac:dyDescent="0.25">
      <c r="A9" s="27"/>
      <c r="B9" s="22"/>
      <c r="C9" s="36"/>
    </row>
    <row r="10" spans="1:6" x14ac:dyDescent="0.25">
      <c r="A10" s="27" t="s">
        <v>13</v>
      </c>
      <c r="B10" s="22"/>
      <c r="C10" s="36"/>
    </row>
    <row r="11" spans="1:6" x14ac:dyDescent="0.25">
      <c r="A11" s="25" t="s">
        <v>14</v>
      </c>
      <c r="B11" s="22"/>
      <c r="C11" s="36"/>
    </row>
    <row r="12" spans="1:6" x14ac:dyDescent="0.25">
      <c r="A12" s="26" t="s">
        <v>15</v>
      </c>
      <c r="B12" s="22">
        <f>JVA_referatsbezogen!D29</f>
        <v>0</v>
      </c>
      <c r="C12" s="36"/>
      <c r="F12" s="33">
        <f>B12</f>
        <v>0</v>
      </c>
    </row>
    <row r="13" spans="1:6" ht="26.4" x14ac:dyDescent="0.25">
      <c r="A13" s="26" t="s">
        <v>16</v>
      </c>
      <c r="B13" s="22">
        <f>JVA_referatsbezogen!D31</f>
        <v>0</v>
      </c>
      <c r="C13" s="36"/>
      <c r="F13" s="33">
        <f t="shared" ref="F13:F19" si="1">B13</f>
        <v>0</v>
      </c>
    </row>
    <row r="14" spans="1:6" ht="26.4" x14ac:dyDescent="0.25">
      <c r="A14" s="26" t="s">
        <v>17</v>
      </c>
      <c r="B14" s="22">
        <f>JVA_referatsbezogen!D30</f>
        <v>0</v>
      </c>
      <c r="C14" s="36"/>
      <c r="F14" s="33">
        <f t="shared" si="1"/>
        <v>0</v>
      </c>
    </row>
    <row r="15" spans="1:6" x14ac:dyDescent="0.25">
      <c r="A15" s="26" t="s">
        <v>18</v>
      </c>
      <c r="B15" s="22">
        <v>0</v>
      </c>
      <c r="C15" s="36"/>
      <c r="F15" s="33">
        <f t="shared" si="1"/>
        <v>0</v>
      </c>
    </row>
    <row r="16" spans="1:6" x14ac:dyDescent="0.25">
      <c r="A16" s="28" t="s">
        <v>69</v>
      </c>
      <c r="B16" s="30">
        <f>JVA_referatsbezogen!D32</f>
        <v>0</v>
      </c>
      <c r="C16" s="37"/>
      <c r="F16" s="50">
        <f t="shared" si="1"/>
        <v>0</v>
      </c>
    </row>
    <row r="17" spans="1:6" x14ac:dyDescent="0.25">
      <c r="A17" s="25" t="s">
        <v>19</v>
      </c>
      <c r="B17" s="76">
        <f>SUM(JVA_referatsbezogen!D9,JVA_referatsbezogen!D14,JVA_referatsbezogen!D19,JVA_referatsbezogen!D34,JVA_referatsbezogen!D37,JVA_referatsbezogen!D44,JVA_referatsbezogen!D47,JVA_referatsbezogen!D49,JVA_referatsbezogen!D51)</f>
        <v>20700</v>
      </c>
      <c r="C17" s="36"/>
      <c r="F17" s="33">
        <f t="shared" si="1"/>
        <v>20700</v>
      </c>
    </row>
    <row r="18" spans="1:6" x14ac:dyDescent="0.25">
      <c r="A18" s="25" t="s">
        <v>20</v>
      </c>
      <c r="B18" s="32">
        <v>11000</v>
      </c>
      <c r="C18" s="36"/>
      <c r="F18" s="33">
        <f t="shared" si="1"/>
        <v>11000</v>
      </c>
    </row>
    <row r="19" spans="1:6" x14ac:dyDescent="0.25">
      <c r="A19" s="25" t="s">
        <v>21</v>
      </c>
      <c r="B19" s="74">
        <f>SUM(JVA_referatsbezogen!D69:D79)</f>
        <v>9430</v>
      </c>
      <c r="C19" s="36"/>
      <c r="F19" s="33">
        <f t="shared" si="1"/>
        <v>9430</v>
      </c>
    </row>
    <row r="20" spans="1:6" x14ac:dyDescent="0.25">
      <c r="A20" s="25" t="s">
        <v>22</v>
      </c>
      <c r="B20" s="85"/>
      <c r="C20" s="86"/>
      <c r="D20" s="87"/>
      <c r="E20" s="87"/>
      <c r="F20" s="88"/>
    </row>
    <row r="21" spans="1:6" x14ac:dyDescent="0.25">
      <c r="A21" s="38" t="s">
        <v>23</v>
      </c>
      <c r="B21" s="39">
        <f>SUM(B12:B20)</f>
        <v>41130</v>
      </c>
      <c r="C21" s="34"/>
    </row>
    <row r="22" spans="1:6" x14ac:dyDescent="0.25">
      <c r="A22" s="27"/>
      <c r="B22" s="22"/>
      <c r="C22" s="36"/>
    </row>
    <row r="23" spans="1:6" x14ac:dyDescent="0.25">
      <c r="A23" s="38" t="s">
        <v>24</v>
      </c>
      <c r="B23" s="39">
        <f>B8-B21</f>
        <v>34492.990000000005</v>
      </c>
      <c r="C23" s="34"/>
    </row>
    <row r="24" spans="1:6" x14ac:dyDescent="0.25">
      <c r="A24" s="27"/>
      <c r="B24" s="22"/>
      <c r="C24" s="36"/>
    </row>
    <row r="25" spans="1:6" x14ac:dyDescent="0.25">
      <c r="A25" s="27" t="s">
        <v>25</v>
      </c>
      <c r="B25" s="80">
        <f>SUM(JVA_referatsbezogen!C54:C55)</f>
        <v>800</v>
      </c>
      <c r="C25" s="36"/>
      <c r="E25" s="33">
        <f>B25</f>
        <v>800</v>
      </c>
      <c r="F25" s="33"/>
    </row>
    <row r="26" spans="1:6" x14ac:dyDescent="0.25">
      <c r="A26" s="27" t="s">
        <v>26</v>
      </c>
      <c r="B26" s="78">
        <f>SUM(JVA_referatsbezogen!D53:D64)</f>
        <v>39150</v>
      </c>
      <c r="C26" s="36"/>
      <c r="F26" s="33">
        <f t="shared" ref="F26" si="2">B26</f>
        <v>39150</v>
      </c>
    </row>
    <row r="27" spans="1:6" x14ac:dyDescent="0.25">
      <c r="A27" s="38" t="s">
        <v>27</v>
      </c>
      <c r="B27" s="39">
        <f>B25-B26</f>
        <v>-38350</v>
      </c>
      <c r="C27" s="34"/>
    </row>
    <row r="28" spans="1:6" x14ac:dyDescent="0.25">
      <c r="A28" s="27"/>
      <c r="B28" s="22"/>
      <c r="C28" s="36"/>
    </row>
    <row r="29" spans="1:6" x14ac:dyDescent="0.25">
      <c r="A29" s="27" t="s">
        <v>28</v>
      </c>
      <c r="B29" s="22">
        <f>JVA_referatsbezogen!C66+JVA_referatsbezogen!C67</f>
        <v>0</v>
      </c>
      <c r="C29" s="36"/>
      <c r="E29" s="33">
        <f>B29</f>
        <v>0</v>
      </c>
      <c r="F29" s="33"/>
    </row>
    <row r="30" spans="1:6" ht="26.4" x14ac:dyDescent="0.25">
      <c r="A30" s="27" t="s">
        <v>29</v>
      </c>
      <c r="B30" s="22">
        <f>JVA_referatsbezogen!D66+JVA_referatsbezogen!D67</f>
        <v>0</v>
      </c>
      <c r="C30" s="36"/>
      <c r="F30" s="33">
        <f t="shared" ref="F30" si="3">B30</f>
        <v>0</v>
      </c>
    </row>
    <row r="31" spans="1:6" ht="26.4" x14ac:dyDescent="0.25">
      <c r="A31" s="38" t="s">
        <v>30</v>
      </c>
      <c r="B31" s="39">
        <f>B29-B30</f>
        <v>0</v>
      </c>
      <c r="C31" s="34"/>
    </row>
    <row r="32" spans="1:6" x14ac:dyDescent="0.25">
      <c r="A32" s="27"/>
      <c r="B32" s="22"/>
      <c r="C32" s="36"/>
    </row>
    <row r="33" spans="1:6" x14ac:dyDescent="0.25">
      <c r="A33" s="27" t="s">
        <v>31</v>
      </c>
      <c r="B33" s="81">
        <f>JVA_referatsbezogen!C84</f>
        <v>50</v>
      </c>
      <c r="C33" s="36"/>
      <c r="E33" s="33">
        <f>B33</f>
        <v>50</v>
      </c>
      <c r="F33" s="33"/>
    </row>
    <row r="34" spans="1:6" x14ac:dyDescent="0.25">
      <c r="A34" s="27" t="s">
        <v>32</v>
      </c>
      <c r="B34" s="84">
        <f>JVA_referatsbezogen!D83</f>
        <v>150</v>
      </c>
      <c r="C34" s="36"/>
      <c r="F34" s="33">
        <f t="shared" ref="F34" si="4">B34</f>
        <v>150</v>
      </c>
    </row>
    <row r="35" spans="1:6" x14ac:dyDescent="0.25">
      <c r="A35" s="38" t="s">
        <v>33</v>
      </c>
      <c r="B35" s="39">
        <f>B33-B34</f>
        <v>-100</v>
      </c>
      <c r="C35" s="34"/>
    </row>
    <row r="36" spans="1:6" x14ac:dyDescent="0.25">
      <c r="A36" s="27"/>
      <c r="B36" s="22"/>
      <c r="C36" s="36"/>
    </row>
    <row r="37" spans="1:6" x14ac:dyDescent="0.25">
      <c r="A37" s="27" t="s">
        <v>34</v>
      </c>
      <c r="B37" s="22">
        <f>JVA_referatsbezogen!D86</f>
        <v>0</v>
      </c>
      <c r="C37" s="36"/>
      <c r="F37" s="33">
        <f t="shared" ref="F37" si="5">B37</f>
        <v>0</v>
      </c>
    </row>
    <row r="38" spans="1:6" ht="26.4" x14ac:dyDescent="0.25">
      <c r="A38" s="38" t="s">
        <v>35</v>
      </c>
      <c r="B38" s="39">
        <f>B23+B27+B31+B35-B37</f>
        <v>-3957.0099999999948</v>
      </c>
      <c r="C38" s="34"/>
    </row>
    <row r="39" spans="1:6" x14ac:dyDescent="0.25">
      <c r="A39" s="27"/>
      <c r="B39" s="22"/>
      <c r="C39" s="36"/>
    </row>
    <row r="40" spans="1:6" x14ac:dyDescent="0.25">
      <c r="A40" s="27" t="s">
        <v>36</v>
      </c>
      <c r="B40" s="22">
        <f>JVA_referatsbezogen!D92</f>
        <v>0</v>
      </c>
      <c r="C40" s="36"/>
    </row>
    <row r="41" spans="1:6" x14ac:dyDescent="0.25">
      <c r="A41" s="27" t="s">
        <v>37</v>
      </c>
      <c r="B41" s="22">
        <f>JVA_referatsbezogen!C91</f>
        <v>3957.0099999999948</v>
      </c>
      <c r="C41" s="36"/>
    </row>
    <row r="42" spans="1:6" x14ac:dyDescent="0.25">
      <c r="A42" s="38" t="s">
        <v>38</v>
      </c>
      <c r="B42" s="39">
        <f>SUM(B38:B41)</f>
        <v>0</v>
      </c>
      <c r="C42" s="34"/>
    </row>
    <row r="43" spans="1:6" x14ac:dyDescent="0.25">
      <c r="B43" s="40">
        <v>0</v>
      </c>
      <c r="C43" s="41" t="s">
        <v>75</v>
      </c>
      <c r="E43" s="43">
        <f>SUM(E3:E37)</f>
        <v>76472.990000000005</v>
      </c>
      <c r="F43" s="43">
        <f>SUM(F3:F37)</f>
        <v>80430</v>
      </c>
    </row>
    <row r="44" spans="1:6" x14ac:dyDescent="0.25">
      <c r="B44" s="42">
        <f>-JVA_referatsbezogen!D42</f>
        <v>0</v>
      </c>
      <c r="C44" s="41" t="s">
        <v>74</v>
      </c>
    </row>
    <row r="45" spans="1:6" s="49" customFormat="1" ht="26.4" x14ac:dyDescent="0.25">
      <c r="A45" s="45" t="s">
        <v>73</v>
      </c>
      <c r="B45" s="46">
        <f>SUM(B42:B44)</f>
        <v>0</v>
      </c>
      <c r="C45" s="47" t="s">
        <v>76</v>
      </c>
      <c r="D45" s="48" t="s">
        <v>77</v>
      </c>
      <c r="E45" s="46">
        <f>E43-JVA_referatsbezogen!C90</f>
        <v>0</v>
      </c>
      <c r="F45" s="46">
        <f>F43-JVA_referatsbezogen!D90</f>
        <v>0</v>
      </c>
    </row>
    <row r="47" spans="1:6" x14ac:dyDescent="0.25">
      <c r="A47" s="8" t="s">
        <v>185</v>
      </c>
      <c r="B47" s="4" t="s">
        <v>186</v>
      </c>
      <c r="C47" s="70"/>
    </row>
    <row r="49" spans="1:3" ht="26.4" x14ac:dyDescent="0.25">
      <c r="A49" s="8" t="s">
        <v>160</v>
      </c>
      <c r="B49" s="24"/>
      <c r="C49" s="70"/>
    </row>
    <row r="51" spans="1:3" x14ac:dyDescent="0.25">
      <c r="A51" s="71" t="s">
        <v>197</v>
      </c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9" orientation="landscape" cellComments="asDisplayed" r:id="rId1"/>
  <headerFooter alignWithMargins="0">
    <oddHeader>&amp;CBezeichnung der Hochschülerinnen- und Hocchschülerschaft</oddHeader>
    <oddFooter xml:space="preserve">&amp;LBeispielfall Überleitung JVA gem. § 11 Abs. 6 HS-WV&amp;R&amp;D &amp;T </oddFooter>
  </headerFooter>
  <rowBreaks count="2" manualBreakCount="2">
    <brk id="16" max="16383" man="1"/>
    <brk id="3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  <pageSetUpPr fitToPage="1"/>
  </sheetPr>
  <dimension ref="A1:E36"/>
  <sheetViews>
    <sheetView workbookViewId="0">
      <selection activeCell="B14" sqref="B14"/>
    </sheetView>
  </sheetViews>
  <sheetFormatPr baseColWidth="10" defaultColWidth="10.6640625" defaultRowHeight="13.2" x14ac:dyDescent="0.25"/>
  <cols>
    <col min="2" max="2" width="54.44140625" customWidth="1"/>
  </cols>
  <sheetData>
    <row r="1" spans="1:5" x14ac:dyDescent="0.25">
      <c r="A1" s="56" t="s">
        <v>121</v>
      </c>
    </row>
    <row r="3" spans="1:5" x14ac:dyDescent="0.25">
      <c r="A3" s="54" t="s">
        <v>94</v>
      </c>
      <c r="B3" s="54" t="s">
        <v>141</v>
      </c>
      <c r="C3" s="55"/>
      <c r="D3" s="55"/>
      <c r="E3" s="55"/>
    </row>
    <row r="4" spans="1:5" x14ac:dyDescent="0.25">
      <c r="A4" s="55"/>
      <c r="B4" s="54" t="s">
        <v>97</v>
      </c>
      <c r="C4" s="55"/>
      <c r="D4" s="55"/>
      <c r="E4" s="55"/>
    </row>
    <row r="5" spans="1:5" x14ac:dyDescent="0.25">
      <c r="A5" s="55"/>
      <c r="B5" s="54" t="s">
        <v>98</v>
      </c>
      <c r="C5" s="55"/>
      <c r="D5" s="55"/>
      <c r="E5" s="55"/>
    </row>
    <row r="6" spans="1:5" x14ac:dyDescent="0.25">
      <c r="A6" s="55"/>
      <c r="B6" s="54" t="s">
        <v>157</v>
      </c>
      <c r="C6" s="55"/>
      <c r="D6" s="55"/>
      <c r="E6" s="55"/>
    </row>
    <row r="8" spans="1:5" x14ac:dyDescent="0.25">
      <c r="A8" s="66" t="s">
        <v>143</v>
      </c>
    </row>
    <row r="9" spans="1:5" x14ac:dyDescent="0.25">
      <c r="A9" s="66" t="s">
        <v>123</v>
      </c>
    </row>
    <row r="10" spans="1:5" x14ac:dyDescent="0.25">
      <c r="A10" s="67" t="s">
        <v>144</v>
      </c>
    </row>
    <row r="11" spans="1:5" x14ac:dyDescent="0.25">
      <c r="A11" s="66" t="s">
        <v>145</v>
      </c>
    </row>
    <row r="12" spans="1:5" x14ac:dyDescent="0.25">
      <c r="A12" s="66" t="s">
        <v>146</v>
      </c>
    </row>
    <row r="13" spans="1:5" x14ac:dyDescent="0.25">
      <c r="A13" s="66" t="s">
        <v>122</v>
      </c>
    </row>
    <row r="15" spans="1:5" x14ac:dyDescent="0.25">
      <c r="A15" s="54" t="s">
        <v>118</v>
      </c>
      <c r="B15" s="23" t="s">
        <v>124</v>
      </c>
    </row>
    <row r="16" spans="1:5" x14ac:dyDescent="0.25">
      <c r="B16" s="23" t="s">
        <v>155</v>
      </c>
    </row>
    <row r="18" spans="1:3" x14ac:dyDescent="0.25">
      <c r="A18" s="54" t="s">
        <v>88</v>
      </c>
      <c r="B18" s="23" t="s">
        <v>127</v>
      </c>
    </row>
    <row r="19" spans="1:3" x14ac:dyDescent="0.25">
      <c r="B19" s="23" t="s">
        <v>142</v>
      </c>
    </row>
    <row r="21" spans="1:3" x14ac:dyDescent="0.25">
      <c r="A21" s="54" t="s">
        <v>89</v>
      </c>
      <c r="B21" s="23" t="s">
        <v>129</v>
      </c>
    </row>
    <row r="22" spans="1:3" x14ac:dyDescent="0.25">
      <c r="B22" s="23" t="s">
        <v>130</v>
      </c>
      <c r="C22" t="s">
        <v>133</v>
      </c>
    </row>
    <row r="23" spans="1:3" x14ac:dyDescent="0.25">
      <c r="B23" s="23" t="s">
        <v>131</v>
      </c>
      <c r="C23" s="23" t="s">
        <v>134</v>
      </c>
    </row>
    <row r="24" spans="1:3" x14ac:dyDescent="0.25">
      <c r="B24" s="23" t="s">
        <v>132</v>
      </c>
      <c r="C24" s="23" t="s">
        <v>135</v>
      </c>
    </row>
    <row r="26" spans="1:3" x14ac:dyDescent="0.25">
      <c r="A26" s="54" t="s">
        <v>90</v>
      </c>
      <c r="B26" s="23" t="s">
        <v>136</v>
      </c>
    </row>
    <row r="28" spans="1:3" x14ac:dyDescent="0.25">
      <c r="A28" s="54" t="s">
        <v>91</v>
      </c>
      <c r="B28" s="23" t="s">
        <v>137</v>
      </c>
    </row>
    <row r="29" spans="1:3" x14ac:dyDescent="0.25">
      <c r="B29" s="68" t="s">
        <v>140</v>
      </c>
    </row>
    <row r="30" spans="1:3" x14ac:dyDescent="0.25">
      <c r="B30" s="66" t="s">
        <v>139</v>
      </c>
    </row>
    <row r="31" spans="1:3" x14ac:dyDescent="0.25">
      <c r="B31" s="66" t="s">
        <v>138</v>
      </c>
    </row>
    <row r="32" spans="1:3" x14ac:dyDescent="0.25">
      <c r="B32" s="66" t="s">
        <v>148</v>
      </c>
    </row>
    <row r="33" spans="1:2" x14ac:dyDescent="0.25">
      <c r="B33" s="66" t="s">
        <v>147</v>
      </c>
    </row>
    <row r="35" spans="1:2" x14ac:dyDescent="0.25">
      <c r="A35" s="54" t="s">
        <v>92</v>
      </c>
      <c r="B35" t="s">
        <v>154</v>
      </c>
    </row>
    <row r="36" spans="1:2" x14ac:dyDescent="0.25">
      <c r="B36" s="69"/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pageSetUpPr fitToPage="1"/>
  </sheetPr>
  <dimension ref="A1:G47"/>
  <sheetViews>
    <sheetView zoomScale="90" zoomScaleNormal="90" zoomScaleSheetLayoutView="100" zoomScalePageLayoutView="110" workbookViewId="0">
      <pane ySplit="1" topLeftCell="A17" activePane="bottomLeft" state="frozen"/>
      <selection pane="bottomLeft" activeCell="J35" sqref="J35"/>
    </sheetView>
  </sheetViews>
  <sheetFormatPr baseColWidth="10" defaultColWidth="11.44140625" defaultRowHeight="13.2" x14ac:dyDescent="0.25"/>
  <cols>
    <col min="1" max="1" width="73" style="23" customWidth="1"/>
    <col min="2" max="2" width="19.6640625" style="23" customWidth="1"/>
    <col min="3" max="3" width="20.6640625" style="23" bestFit="1" customWidth="1"/>
    <col min="4" max="4" width="5.44140625" style="23" customWidth="1"/>
    <col min="5" max="6" width="14.6640625" style="6" customWidth="1"/>
    <col min="7" max="7" width="50.33203125" style="6" customWidth="1"/>
    <col min="8" max="16384" width="11.44140625" style="23"/>
  </cols>
  <sheetData>
    <row r="1" spans="1:7" ht="31.2" x14ac:dyDescent="0.25">
      <c r="A1" s="53" t="s">
        <v>159</v>
      </c>
      <c r="B1" s="2" t="s">
        <v>125</v>
      </c>
      <c r="C1" s="2" t="s">
        <v>126</v>
      </c>
      <c r="D1" s="58"/>
      <c r="E1" s="2" t="s">
        <v>3</v>
      </c>
      <c r="F1" s="2" t="s">
        <v>56</v>
      </c>
      <c r="G1" s="2" t="s">
        <v>128</v>
      </c>
    </row>
    <row r="2" spans="1:7" x14ac:dyDescent="0.25">
      <c r="A2" s="27" t="s">
        <v>6</v>
      </c>
      <c r="B2" s="24"/>
      <c r="C2" s="24"/>
      <c r="D2" s="59"/>
      <c r="E2" s="2"/>
      <c r="F2" s="2"/>
      <c r="G2" s="63"/>
    </row>
    <row r="3" spans="1:7" ht="31.2" x14ac:dyDescent="0.25">
      <c r="A3" s="25" t="s">
        <v>7</v>
      </c>
      <c r="B3" s="22">
        <f>JVA_referatsbezogen!C3</f>
        <v>75622.990000000005</v>
      </c>
      <c r="C3" s="22">
        <v>94560</v>
      </c>
      <c r="D3" s="60"/>
      <c r="E3" s="22">
        <f>C3-B3</f>
        <v>18937.009999999995</v>
      </c>
      <c r="F3" s="57">
        <f t="shared" ref="F3:F42" si="0">IFERROR(E3/B3,"")</f>
        <v>0.25041339941729351</v>
      </c>
      <c r="G3" s="65" t="s">
        <v>149</v>
      </c>
    </row>
    <row r="4" spans="1:7" x14ac:dyDescent="0.25">
      <c r="A4" s="25" t="s">
        <v>8</v>
      </c>
      <c r="B4" s="22">
        <f>JVA_referatsbezogen!C85</f>
        <v>0</v>
      </c>
      <c r="C4" s="22">
        <v>1950</v>
      </c>
      <c r="D4" s="60"/>
      <c r="E4" s="22">
        <f t="shared" ref="E4:E8" si="1">C4-B4</f>
        <v>1950</v>
      </c>
      <c r="F4" s="57" t="str">
        <f t="shared" si="0"/>
        <v/>
      </c>
      <c r="G4" s="63"/>
    </row>
    <row r="5" spans="1:7" x14ac:dyDescent="0.25">
      <c r="A5" s="25" t="s">
        <v>9</v>
      </c>
      <c r="B5" s="22">
        <v>0</v>
      </c>
      <c r="C5" s="22">
        <v>0</v>
      </c>
      <c r="D5" s="60"/>
      <c r="E5" s="22">
        <f t="shared" si="1"/>
        <v>0</v>
      </c>
      <c r="F5" s="57" t="str">
        <f t="shared" si="0"/>
        <v/>
      </c>
      <c r="G5" s="64"/>
    </row>
    <row r="6" spans="1:7" x14ac:dyDescent="0.25">
      <c r="A6" s="25" t="s">
        <v>10</v>
      </c>
      <c r="B6" s="22">
        <v>0</v>
      </c>
      <c r="C6" s="22">
        <v>0</v>
      </c>
      <c r="D6" s="60"/>
      <c r="E6" s="22">
        <f t="shared" si="1"/>
        <v>0</v>
      </c>
      <c r="F6" s="57" t="str">
        <f t="shared" si="0"/>
        <v/>
      </c>
      <c r="G6" s="65"/>
    </row>
    <row r="7" spans="1:7" x14ac:dyDescent="0.25">
      <c r="A7" s="25" t="s">
        <v>11</v>
      </c>
      <c r="B7" s="22">
        <v>0</v>
      </c>
      <c r="C7" s="22">
        <v>25</v>
      </c>
      <c r="D7" s="60"/>
      <c r="E7" s="22">
        <f t="shared" si="1"/>
        <v>25</v>
      </c>
      <c r="F7" s="57" t="str">
        <f t="shared" si="0"/>
        <v/>
      </c>
      <c r="G7" s="65"/>
    </row>
    <row r="8" spans="1:7" x14ac:dyDescent="0.25">
      <c r="A8" s="38" t="s">
        <v>12</v>
      </c>
      <c r="B8" s="39">
        <f>SUM(B3:B7)</f>
        <v>75622.990000000005</v>
      </c>
      <c r="C8" s="39">
        <f>SUM(C3:C7)</f>
        <v>96535</v>
      </c>
      <c r="D8" s="61"/>
      <c r="E8" s="39">
        <f t="shared" si="1"/>
        <v>20912.009999999995</v>
      </c>
      <c r="F8" s="57">
        <f t="shared" si="0"/>
        <v>0.27652979603160355</v>
      </c>
      <c r="G8" s="65"/>
    </row>
    <row r="9" spans="1:7" x14ac:dyDescent="0.25">
      <c r="A9" s="27"/>
      <c r="B9" s="22"/>
      <c r="C9" s="22"/>
      <c r="D9" s="60"/>
      <c r="E9" s="1"/>
      <c r="F9" s="57" t="str">
        <f t="shared" si="0"/>
        <v/>
      </c>
      <c r="G9" s="65"/>
    </row>
    <row r="10" spans="1:7" x14ac:dyDescent="0.25">
      <c r="A10" s="27" t="s">
        <v>13</v>
      </c>
      <c r="B10" s="22"/>
      <c r="C10" s="22"/>
      <c r="D10" s="60"/>
      <c r="E10" s="1"/>
      <c r="F10" s="57" t="str">
        <f t="shared" si="0"/>
        <v/>
      </c>
      <c r="G10" s="65"/>
    </row>
    <row r="11" spans="1:7" x14ac:dyDescent="0.25">
      <c r="A11" s="25" t="s">
        <v>14</v>
      </c>
      <c r="B11" s="22"/>
      <c r="C11" s="22"/>
      <c r="D11" s="60"/>
      <c r="E11" s="1"/>
      <c r="F11" s="57" t="str">
        <f t="shared" si="0"/>
        <v/>
      </c>
      <c r="G11" s="65"/>
    </row>
    <row r="12" spans="1:7" x14ac:dyDescent="0.25">
      <c r="A12" s="26" t="s">
        <v>15</v>
      </c>
      <c r="B12" s="22">
        <f>JVA_referatsbezogen!D29</f>
        <v>0</v>
      </c>
      <c r="C12" s="22">
        <v>23569</v>
      </c>
      <c r="D12" s="60"/>
      <c r="E12" s="22">
        <f>B12-C12</f>
        <v>-23569</v>
      </c>
      <c r="F12" s="57" t="str">
        <f t="shared" si="0"/>
        <v/>
      </c>
      <c r="G12" s="65"/>
    </row>
    <row r="13" spans="1:7" ht="26.4" x14ac:dyDescent="0.25">
      <c r="A13" s="26" t="s">
        <v>16</v>
      </c>
      <c r="B13" s="22">
        <f>JVA_referatsbezogen!D31</f>
        <v>0</v>
      </c>
      <c r="C13" s="22">
        <v>360.67304000000001</v>
      </c>
      <c r="D13" s="60"/>
      <c r="E13" s="22">
        <f t="shared" ref="E13:E41" si="2">B13-C13</f>
        <v>-360.67304000000001</v>
      </c>
      <c r="F13" s="57" t="str">
        <f t="shared" si="0"/>
        <v/>
      </c>
      <c r="G13" s="65"/>
    </row>
    <row r="14" spans="1:7" ht="26.4" x14ac:dyDescent="0.25">
      <c r="A14" s="26" t="s">
        <v>17</v>
      </c>
      <c r="B14" s="22">
        <f>JVA_referatsbezogen!D30</f>
        <v>0</v>
      </c>
      <c r="C14" s="22">
        <v>6766.3231999999998</v>
      </c>
      <c r="D14" s="60"/>
      <c r="E14" s="22">
        <f t="shared" si="2"/>
        <v>-6766.3231999999998</v>
      </c>
      <c r="F14" s="57" t="str">
        <f t="shared" si="0"/>
        <v/>
      </c>
      <c r="G14" s="65"/>
    </row>
    <row r="15" spans="1:7" x14ac:dyDescent="0.25">
      <c r="A15" s="26" t="s">
        <v>18</v>
      </c>
      <c r="B15" s="22">
        <v>0</v>
      </c>
      <c r="C15" s="22">
        <v>0</v>
      </c>
      <c r="D15" s="60"/>
      <c r="E15" s="22">
        <f t="shared" si="2"/>
        <v>0</v>
      </c>
      <c r="F15" s="57" t="str">
        <f t="shared" si="0"/>
        <v/>
      </c>
      <c r="G15" s="65"/>
    </row>
    <row r="16" spans="1:7" x14ac:dyDescent="0.25">
      <c r="A16" s="28" t="s">
        <v>69</v>
      </c>
      <c r="B16" s="30">
        <f>JVA_referatsbezogen!D32</f>
        <v>0</v>
      </c>
      <c r="C16" s="30">
        <f>JVA_referatsbezogen!E32</f>
        <v>0</v>
      </c>
      <c r="D16" s="62"/>
      <c r="E16" s="30">
        <f t="shared" si="2"/>
        <v>0</v>
      </c>
      <c r="F16" s="57" t="str">
        <f t="shared" si="0"/>
        <v/>
      </c>
      <c r="G16" s="65"/>
    </row>
    <row r="17" spans="1:7" x14ac:dyDescent="0.25">
      <c r="A17" s="25" t="s">
        <v>19</v>
      </c>
      <c r="B17" s="22">
        <f>JVA_referatsbezogen!D9+JVA_referatsbezogen!D14+JVA_referatsbezogen!D19+JVA_referatsbezogen!D34+JVA_referatsbezogen!D37+JVA_referatsbezogen!D44</f>
        <v>13500</v>
      </c>
      <c r="C17" s="22">
        <v>12700</v>
      </c>
      <c r="D17" s="60"/>
      <c r="E17" s="22">
        <f t="shared" si="2"/>
        <v>800</v>
      </c>
      <c r="F17" s="57">
        <f t="shared" si="0"/>
        <v>5.9259259259259262E-2</v>
      </c>
      <c r="G17" s="65"/>
    </row>
    <row r="18" spans="1:7" x14ac:dyDescent="0.25">
      <c r="A18" s="25" t="s">
        <v>20</v>
      </c>
      <c r="B18" s="22">
        <v>0</v>
      </c>
      <c r="C18" s="22">
        <v>0</v>
      </c>
      <c r="D18" s="60"/>
      <c r="E18" s="22">
        <f t="shared" si="2"/>
        <v>0</v>
      </c>
      <c r="F18" s="57" t="str">
        <f t="shared" si="0"/>
        <v/>
      </c>
      <c r="G18" s="65"/>
    </row>
    <row r="19" spans="1:7" ht="21" x14ac:dyDescent="0.25">
      <c r="A19" s="25" t="s">
        <v>21</v>
      </c>
      <c r="B19" s="22">
        <f>JVA_referatsbezogen!D10+JVA_referatsbezogen!D15+JVA_referatsbezogen!D20+JVA_referatsbezogen!D35+JVA_referatsbezogen!D38+JVA_referatsbezogen!D39+JVA_referatsbezogen!D40+JVA_referatsbezogen!D41+JVA_referatsbezogen!D45+JVA_referatsbezogen!D48</f>
        <v>11000</v>
      </c>
      <c r="C19" s="22">
        <v>35697</v>
      </c>
      <c r="D19" s="60"/>
      <c r="E19" s="22">
        <f t="shared" si="2"/>
        <v>-24697</v>
      </c>
      <c r="F19" s="57">
        <f t="shared" si="0"/>
        <v>-2.2451818181818184</v>
      </c>
      <c r="G19" s="65" t="s">
        <v>150</v>
      </c>
    </row>
    <row r="20" spans="1:7" ht="21" x14ac:dyDescent="0.25">
      <c r="A20" s="25" t="s">
        <v>22</v>
      </c>
      <c r="B20" s="22">
        <f>450+JVA_referatsbezogen!D42/3</f>
        <v>450</v>
      </c>
      <c r="C20" s="22">
        <v>300</v>
      </c>
      <c r="D20" s="60"/>
      <c r="E20" s="22">
        <f t="shared" si="2"/>
        <v>150</v>
      </c>
      <c r="F20" s="57">
        <f t="shared" si="0"/>
        <v>0.33333333333333331</v>
      </c>
      <c r="G20" s="65" t="s">
        <v>151</v>
      </c>
    </row>
    <row r="21" spans="1:7" x14ac:dyDescent="0.25">
      <c r="A21" s="38" t="s">
        <v>23</v>
      </c>
      <c r="B21" s="39">
        <f>SUM(B12:B20)</f>
        <v>24950</v>
      </c>
      <c r="C21" s="39">
        <f>SUM(C12:C20)</f>
        <v>79392.996240000008</v>
      </c>
      <c r="D21" s="61"/>
      <c r="E21" s="39">
        <f t="shared" si="2"/>
        <v>-54442.996240000008</v>
      </c>
      <c r="F21" s="57">
        <f t="shared" si="0"/>
        <v>-2.1820840176352707</v>
      </c>
      <c r="G21" s="65"/>
    </row>
    <row r="22" spans="1:7" x14ac:dyDescent="0.25">
      <c r="A22" s="27"/>
      <c r="B22" s="22"/>
      <c r="C22" s="22"/>
      <c r="D22" s="60"/>
      <c r="E22" s="22"/>
      <c r="F22" s="57" t="str">
        <f t="shared" si="0"/>
        <v/>
      </c>
      <c r="G22" s="65"/>
    </row>
    <row r="23" spans="1:7" x14ac:dyDescent="0.25">
      <c r="A23" s="38" t="s">
        <v>24</v>
      </c>
      <c r="B23" s="39">
        <f>B8-B21</f>
        <v>50672.990000000005</v>
      </c>
      <c r="C23" s="39">
        <f>C8-C21</f>
        <v>17142.003759999992</v>
      </c>
      <c r="D23" s="61"/>
      <c r="E23" s="39">
        <f t="shared" ref="E23" si="3">C23-B23</f>
        <v>-33530.986240000013</v>
      </c>
      <c r="F23" s="57">
        <f t="shared" si="0"/>
        <v>-0.66171319750423274</v>
      </c>
      <c r="G23" s="65"/>
    </row>
    <row r="24" spans="1:7" x14ac:dyDescent="0.25">
      <c r="A24" s="27"/>
      <c r="B24" s="22"/>
      <c r="C24" s="22"/>
      <c r="D24" s="60"/>
      <c r="E24" s="22"/>
      <c r="F24" s="57" t="str">
        <f t="shared" si="0"/>
        <v/>
      </c>
      <c r="G24" s="65"/>
    </row>
    <row r="25" spans="1:7" ht="21" x14ac:dyDescent="0.25">
      <c r="A25" s="27" t="s">
        <v>25</v>
      </c>
      <c r="B25" s="22">
        <f>JVA_referatsbezogen!C53</f>
        <v>0</v>
      </c>
      <c r="C25" s="22">
        <v>3201</v>
      </c>
      <c r="D25" s="60"/>
      <c r="E25" s="22">
        <f t="shared" ref="E25" si="4">C25-B25</f>
        <v>3201</v>
      </c>
      <c r="F25" s="57" t="str">
        <f t="shared" si="0"/>
        <v/>
      </c>
      <c r="G25" s="65" t="s">
        <v>150</v>
      </c>
    </row>
    <row r="26" spans="1:7" ht="21" x14ac:dyDescent="0.25">
      <c r="A26" s="27" t="s">
        <v>26</v>
      </c>
      <c r="B26" s="22">
        <f>JVA_referatsbezogen!D53</f>
        <v>2500</v>
      </c>
      <c r="C26" s="22">
        <v>4236</v>
      </c>
      <c r="D26" s="60"/>
      <c r="E26" s="22">
        <f t="shared" si="2"/>
        <v>-1736</v>
      </c>
      <c r="F26" s="57">
        <f t="shared" si="0"/>
        <v>-0.69440000000000002</v>
      </c>
      <c r="G26" s="65" t="s">
        <v>150</v>
      </c>
    </row>
    <row r="27" spans="1:7" x14ac:dyDescent="0.25">
      <c r="A27" s="38" t="s">
        <v>27</v>
      </c>
      <c r="B27" s="39">
        <f>B25-B26</f>
        <v>-2500</v>
      </c>
      <c r="C27" s="39">
        <f>C25-C26</f>
        <v>-1035</v>
      </c>
      <c r="D27" s="61"/>
      <c r="E27" s="39">
        <f t="shared" ref="E27" si="5">C27-B27</f>
        <v>1465</v>
      </c>
      <c r="F27" s="57">
        <f t="shared" si="0"/>
        <v>-0.58599999999999997</v>
      </c>
      <c r="G27" s="65"/>
    </row>
    <row r="28" spans="1:7" x14ac:dyDescent="0.25">
      <c r="A28" s="27"/>
      <c r="B28" s="22"/>
      <c r="C28" s="22"/>
      <c r="D28" s="60"/>
      <c r="E28" s="22"/>
      <c r="F28" s="57" t="str">
        <f t="shared" si="0"/>
        <v/>
      </c>
      <c r="G28" s="65"/>
    </row>
    <row r="29" spans="1:7" ht="21" x14ac:dyDescent="0.25">
      <c r="A29" s="27" t="s">
        <v>28</v>
      </c>
      <c r="B29" s="22">
        <f>JVA_referatsbezogen!C66+JVA_referatsbezogen!C67</f>
        <v>0</v>
      </c>
      <c r="C29" s="22">
        <v>25688</v>
      </c>
      <c r="D29" s="60"/>
      <c r="E29" s="22">
        <f t="shared" ref="E29" si="6">C29-B29</f>
        <v>25688</v>
      </c>
      <c r="F29" s="57" t="str">
        <f t="shared" si="0"/>
        <v/>
      </c>
      <c r="G29" s="65" t="s">
        <v>150</v>
      </c>
    </row>
    <row r="30" spans="1:7" ht="31.2" x14ac:dyDescent="0.25">
      <c r="A30" s="27" t="s">
        <v>29</v>
      </c>
      <c r="B30" s="22">
        <f>JVA_referatsbezogen!D66+JVA_referatsbezogen!D67</f>
        <v>0</v>
      </c>
      <c r="C30" s="22">
        <v>24306</v>
      </c>
      <c r="D30" s="60"/>
      <c r="E30" s="22">
        <f t="shared" si="2"/>
        <v>-24306</v>
      </c>
      <c r="F30" s="57" t="str">
        <f t="shared" si="0"/>
        <v/>
      </c>
      <c r="G30" s="65" t="s">
        <v>152</v>
      </c>
    </row>
    <row r="31" spans="1:7" ht="26.4" x14ac:dyDescent="0.25">
      <c r="A31" s="38" t="s">
        <v>30</v>
      </c>
      <c r="B31" s="39">
        <f>B29-B30</f>
        <v>0</v>
      </c>
      <c r="C31" s="39">
        <f>C29-C30</f>
        <v>1382</v>
      </c>
      <c r="D31" s="61"/>
      <c r="E31" s="39">
        <f t="shared" ref="E31" si="7">C31-B31</f>
        <v>1382</v>
      </c>
      <c r="F31" s="57" t="str">
        <f t="shared" si="0"/>
        <v/>
      </c>
      <c r="G31" s="65"/>
    </row>
    <row r="32" spans="1:7" x14ac:dyDescent="0.25">
      <c r="A32" s="27"/>
      <c r="B32" s="22"/>
      <c r="C32" s="22"/>
      <c r="D32" s="60"/>
      <c r="E32" s="22"/>
      <c r="F32" s="57" t="str">
        <f t="shared" si="0"/>
        <v/>
      </c>
      <c r="G32" s="65"/>
    </row>
    <row r="33" spans="1:7" ht="21" x14ac:dyDescent="0.25">
      <c r="A33" s="27" t="s">
        <v>31</v>
      </c>
      <c r="B33" s="22">
        <f>JVA_referatsbezogen!C84</f>
        <v>50</v>
      </c>
      <c r="C33" s="22">
        <v>34</v>
      </c>
      <c r="D33" s="60"/>
      <c r="E33" s="22">
        <f t="shared" ref="E33" si="8">C33-B33</f>
        <v>-16</v>
      </c>
      <c r="F33" s="57">
        <f t="shared" si="0"/>
        <v>-0.32</v>
      </c>
      <c r="G33" s="65" t="s">
        <v>151</v>
      </c>
    </row>
    <row r="34" spans="1:7" x14ac:dyDescent="0.25">
      <c r="A34" s="27" t="s">
        <v>32</v>
      </c>
      <c r="B34" s="22">
        <f>JVA_referatsbezogen!D83</f>
        <v>150</v>
      </c>
      <c r="C34" s="22">
        <v>481</v>
      </c>
      <c r="D34" s="60"/>
      <c r="E34" s="22">
        <f t="shared" si="2"/>
        <v>-331</v>
      </c>
      <c r="F34" s="57">
        <f t="shared" si="0"/>
        <v>-2.2066666666666666</v>
      </c>
      <c r="G34" s="65"/>
    </row>
    <row r="35" spans="1:7" x14ac:dyDescent="0.25">
      <c r="A35" s="38" t="s">
        <v>33</v>
      </c>
      <c r="B35" s="39">
        <f>B33-B34</f>
        <v>-100</v>
      </c>
      <c r="C35" s="39">
        <f>C33-C34</f>
        <v>-447</v>
      </c>
      <c r="D35" s="61"/>
      <c r="E35" s="39">
        <f t="shared" si="2"/>
        <v>347</v>
      </c>
      <c r="F35" s="57">
        <f t="shared" si="0"/>
        <v>-3.47</v>
      </c>
      <c r="G35" s="65"/>
    </row>
    <row r="36" spans="1:7" x14ac:dyDescent="0.25">
      <c r="A36" s="27"/>
      <c r="B36" s="22"/>
      <c r="C36" s="22"/>
      <c r="D36" s="60"/>
      <c r="E36" s="22"/>
      <c r="F36" s="57" t="str">
        <f t="shared" si="0"/>
        <v/>
      </c>
      <c r="G36" s="65"/>
    </row>
    <row r="37" spans="1:7" x14ac:dyDescent="0.25">
      <c r="A37" s="27" t="s">
        <v>34</v>
      </c>
      <c r="B37" s="22">
        <f>JVA_referatsbezogen!D86</f>
        <v>0</v>
      </c>
      <c r="C37" s="22">
        <v>1750</v>
      </c>
      <c r="D37" s="60"/>
      <c r="E37" s="22">
        <f t="shared" si="2"/>
        <v>-1750</v>
      </c>
      <c r="F37" s="57" t="str">
        <f t="shared" si="0"/>
        <v/>
      </c>
      <c r="G37" s="65"/>
    </row>
    <row r="38" spans="1:7" ht="26.4" x14ac:dyDescent="0.25">
      <c r="A38" s="38" t="s">
        <v>35</v>
      </c>
      <c r="B38" s="39">
        <f>B23+B27+B31+B35-B37</f>
        <v>48072.990000000005</v>
      </c>
      <c r="C38" s="39">
        <f>C23+C27+C31+C35-C37</f>
        <v>15292.003759999992</v>
      </c>
      <c r="D38" s="61"/>
      <c r="E38" s="39">
        <f t="shared" ref="E38" si="9">C38-B38</f>
        <v>-32780.986240000013</v>
      </c>
      <c r="F38" s="57">
        <f t="shared" si="0"/>
        <v>-0.6819002986916356</v>
      </c>
      <c r="G38" s="65"/>
    </row>
    <row r="39" spans="1:7" x14ac:dyDescent="0.25">
      <c r="A39" s="27"/>
      <c r="B39" s="22"/>
      <c r="C39" s="22"/>
      <c r="D39" s="60"/>
      <c r="E39" s="22"/>
      <c r="F39" s="57" t="str">
        <f t="shared" si="0"/>
        <v/>
      </c>
      <c r="G39" s="65"/>
    </row>
    <row r="40" spans="1:7" x14ac:dyDescent="0.25">
      <c r="A40" s="27" t="s">
        <v>36</v>
      </c>
      <c r="B40" s="22">
        <f>JVA_referatsbezogen!D92</f>
        <v>0</v>
      </c>
      <c r="C40" s="22">
        <v>15292</v>
      </c>
      <c r="D40" s="60"/>
      <c r="E40" s="22">
        <f t="shared" ref="E40" si="10">C40-B40</f>
        <v>15292</v>
      </c>
      <c r="F40" s="57" t="str">
        <f t="shared" si="0"/>
        <v/>
      </c>
      <c r="G40" s="65"/>
    </row>
    <row r="41" spans="1:7" x14ac:dyDescent="0.25">
      <c r="A41" s="27" t="s">
        <v>37</v>
      </c>
      <c r="B41" s="22">
        <f>JVA_referatsbezogen!C91</f>
        <v>3957.0099999999948</v>
      </c>
      <c r="C41" s="22">
        <f>JVA_referatsbezogen!D91</f>
        <v>0</v>
      </c>
      <c r="D41" s="60"/>
      <c r="E41" s="22">
        <f t="shared" si="2"/>
        <v>3957.0099999999948</v>
      </c>
      <c r="F41" s="57">
        <f t="shared" si="0"/>
        <v>1</v>
      </c>
      <c r="G41" s="65"/>
    </row>
    <row r="42" spans="1:7" x14ac:dyDescent="0.25">
      <c r="A42" s="38" t="s">
        <v>38</v>
      </c>
      <c r="B42" s="39">
        <f>B38-B40+B41</f>
        <v>52030</v>
      </c>
      <c r="C42" s="39">
        <f>C38-C40+C41</f>
        <v>3.759999992325902E-3</v>
      </c>
      <c r="D42" s="61"/>
      <c r="E42" s="39">
        <f t="shared" ref="E42" si="11">C42-B42</f>
        <v>-52029.996240000008</v>
      </c>
      <c r="F42" s="57">
        <f t="shared" si="0"/>
        <v>-0.99999992773399982</v>
      </c>
      <c r="G42" s="65"/>
    </row>
    <row r="43" spans="1:7" x14ac:dyDescent="0.25">
      <c r="A43" s="6"/>
      <c r="B43" s="6"/>
      <c r="C43" s="6"/>
      <c r="D43" s="9"/>
    </row>
    <row r="44" spans="1:7" x14ac:dyDescent="0.25">
      <c r="A44" s="6"/>
      <c r="B44" s="6"/>
      <c r="C44" s="6"/>
      <c r="D44" s="9"/>
    </row>
    <row r="45" spans="1:7" s="49" customFormat="1" x14ac:dyDescent="0.25">
      <c r="A45" s="6"/>
      <c r="B45" s="6"/>
      <c r="C45" s="6"/>
      <c r="D45" s="9"/>
      <c r="E45" s="6"/>
      <c r="F45" s="6"/>
      <c r="G45" s="6"/>
    </row>
    <row r="47" spans="1:7" x14ac:dyDescent="0.25">
      <c r="A47" s="4" t="s">
        <v>158</v>
      </c>
      <c r="B47" s="4"/>
      <c r="C47" s="1">
        <f>27500+C40-C41</f>
        <v>42792</v>
      </c>
      <c r="D47" s="19"/>
    </row>
  </sheetData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9" orientation="landscape" cellComments="asDisplayed" r:id="rId1"/>
  <headerFooter alignWithMargins="0">
    <oddHeader>&amp;CBezeichnung der Hochschülerinnen- und Hocchschülerschaft</oddHeader>
    <oddFooter xml:space="preserve">&amp;LBeispielfall Budget-Ist-Vergleich für Jahresabschluss&amp;R&amp;D &amp;T </oddFooter>
  </headerFooter>
  <rowBreaks count="2" manualBreakCount="2">
    <brk id="16" max="16383" man="1"/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JVA_Kurzbeschreibung</vt:lpstr>
      <vt:lpstr>JVA_referatsbezogen</vt:lpstr>
      <vt:lpstr>JVA_Gebarungserfolgsrechnung</vt:lpstr>
      <vt:lpstr>BIV_Kurzbeschreibung</vt:lpstr>
      <vt:lpstr>BIV_Gebarungserfolgsrechnung</vt:lpstr>
      <vt:lpstr>JVA_referatsbezogen!Drucktitel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Riegler, Christian</dc:creator>
  <cp:lastModifiedBy>Natalie</cp:lastModifiedBy>
  <cp:lastPrinted>2020-12-11T10:50:15Z</cp:lastPrinted>
  <dcterms:created xsi:type="dcterms:W3CDTF">2006-06-20T09:20:10Z</dcterms:created>
  <dcterms:modified xsi:type="dcterms:W3CDTF">2022-10-03T10:53:39Z</dcterms:modified>
</cp:coreProperties>
</file>